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taux des changes" sheetId="1" r:id="rId1"/>
    <sheet name="Feuil1" sheetId="2" r:id="rId2"/>
  </sheets>
  <calcPr calcId="124519"/>
</workbook>
</file>

<file path=xl/calcChain.xml><?xml version="1.0" encoding="utf-8"?>
<calcChain xmlns="http://schemas.openxmlformats.org/spreadsheetml/2006/main">
  <c r="G8" i="1"/>
  <c r="K8" s="1"/>
  <c r="F9"/>
  <c r="L9"/>
  <c r="M9"/>
  <c r="N9"/>
  <c r="O9"/>
  <c r="F10"/>
  <c r="G10" s="1"/>
  <c r="K10" s="1"/>
  <c r="L10"/>
  <c r="M10"/>
  <c r="N10"/>
  <c r="O10"/>
  <c r="F11"/>
  <c r="G11" s="1"/>
  <c r="K11" s="1"/>
  <c r="L11"/>
  <c r="M11"/>
  <c r="N11"/>
  <c r="O11"/>
  <c r="L8"/>
  <c r="O8"/>
  <c r="L4"/>
  <c r="L5"/>
  <c r="L6"/>
  <c r="L7"/>
  <c r="O5"/>
  <c r="O6"/>
  <c r="O7"/>
  <c r="O4"/>
  <c r="O6" i="2"/>
  <c r="L6"/>
  <c r="G6"/>
  <c r="K6" s="1"/>
  <c r="F6"/>
  <c r="O5"/>
  <c r="L5"/>
  <c r="K5"/>
  <c r="G5"/>
  <c r="M5" s="1"/>
  <c r="N5" s="1"/>
  <c r="F5"/>
  <c r="O4"/>
  <c r="L4"/>
  <c r="G4"/>
  <c r="K4" s="1"/>
  <c r="F4"/>
  <c r="O3"/>
  <c r="L3"/>
  <c r="F3"/>
  <c r="G3" s="1"/>
  <c r="G9" i="1" l="1"/>
  <c r="K9" s="1"/>
  <c r="M8"/>
  <c r="N8" s="1"/>
  <c r="M6" i="2"/>
  <c r="N6" s="1"/>
  <c r="K3"/>
  <c r="M3"/>
  <c r="M4"/>
  <c r="N4" s="1"/>
  <c r="N3" l="1"/>
  <c r="M7"/>
  <c r="N7" s="1"/>
  <c r="F7" i="1" l="1"/>
  <c r="G7" s="1"/>
  <c r="F6"/>
  <c r="G6" s="1"/>
  <c r="F5"/>
  <c r="F4"/>
  <c r="G4" s="1"/>
  <c r="K6" l="1"/>
  <c r="M6"/>
  <c r="N6" s="1"/>
  <c r="M4"/>
  <c r="G5"/>
  <c r="K4"/>
  <c r="N4" l="1"/>
  <c r="M7"/>
  <c r="N7" s="1"/>
  <c r="K5"/>
  <c r="M5"/>
  <c r="N5" s="1"/>
  <c r="K7"/>
  <c r="M12" l="1"/>
  <c r="N12" s="1"/>
</calcChain>
</file>

<file path=xl/comments1.xml><?xml version="1.0" encoding="utf-8"?>
<comments xmlns="http://schemas.openxmlformats.org/spreadsheetml/2006/main">
  <authors>
    <author>Auteur</author>
  </authors>
  <commentList>
    <comment ref="K4" authorId="0">
      <text>
        <r>
          <rPr>
            <b/>
            <sz val="9"/>
            <color indexed="81"/>
            <rFont val="Tahoma"/>
            <family val="2"/>
          </rPr>
          <t xml:space="preserve">
Le 12 / 02 / 2020</t>
        </r>
      </text>
    </comment>
    <comment ref="L4" authorId="0">
      <text>
        <r>
          <rPr>
            <b/>
            <sz val="9"/>
            <color indexed="81"/>
            <rFont val="Tahoma"/>
            <family val="2"/>
          </rPr>
          <t xml:space="preserve">
Le 08 / 03 / 2020</t>
        </r>
      </text>
    </comment>
    <comment ref="K5" authorId="0">
      <text>
        <r>
          <rPr>
            <b/>
            <sz val="9"/>
            <color indexed="81"/>
            <rFont val="Tahoma"/>
            <family val="2"/>
          </rPr>
          <t xml:space="preserve">
Le 09 / 02 / 2020</t>
        </r>
      </text>
    </comment>
    <comment ref="L5" authorId="0">
      <text>
        <r>
          <rPr>
            <b/>
            <sz val="9"/>
            <color indexed="81"/>
            <rFont val="Tahoma"/>
            <family val="2"/>
          </rPr>
          <t xml:space="preserve">
Le 02 / 03 / 2020</t>
        </r>
      </text>
    </comment>
    <comment ref="K6" authorId="0">
      <text>
        <r>
          <rPr>
            <b/>
            <sz val="9"/>
            <color indexed="81"/>
            <rFont val="Tahoma"/>
            <family val="2"/>
          </rPr>
          <t xml:space="preserve">
Le 05 / 03 / 2020</t>
        </r>
      </text>
    </comment>
    <comment ref="L6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Le 15 / 03 / 2020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 xml:space="preserve">
Le 12 / 03 / 2020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 xml:space="preserve">
Le 25 / 03 / 2020</t>
        </r>
      </text>
    </comment>
  </commentList>
</comments>
</file>

<file path=xl/sharedStrings.xml><?xml version="1.0" encoding="utf-8"?>
<sst xmlns="http://schemas.openxmlformats.org/spreadsheetml/2006/main" count="61" uniqueCount="41">
  <si>
    <t>Valeur réelle</t>
  </si>
  <si>
    <t>Montant du blockage</t>
  </si>
  <si>
    <t>Montant en Devise</t>
  </si>
  <si>
    <t>Calcul</t>
  </si>
  <si>
    <t>Perte ou gain de change</t>
  </si>
  <si>
    <t>SOFLUTECH</t>
  </si>
  <si>
    <t>SATHERM</t>
  </si>
  <si>
    <t>FRS</t>
  </si>
  <si>
    <t>Taux de CH 01</t>
  </si>
  <si>
    <t>Taux de CH 02</t>
  </si>
  <si>
    <t>N°IMP</t>
  </si>
  <si>
    <t>valeur de la FRE</t>
  </si>
  <si>
    <t>FLUIDEX</t>
  </si>
  <si>
    <t>OMEGA FIRE</t>
  </si>
  <si>
    <t>Remarque</t>
  </si>
  <si>
    <t>Total annuel</t>
  </si>
  <si>
    <t>Observation</t>
  </si>
  <si>
    <t>ANALYSE DES TAUX DE CHANGE 2020</t>
  </si>
  <si>
    <t>Provision</t>
  </si>
  <si>
    <t>Date N°1</t>
  </si>
  <si>
    <t>Date N°2</t>
  </si>
  <si>
    <t>devise</t>
  </si>
  <si>
    <t>taux 01</t>
  </si>
  <si>
    <t>valeur de fre</t>
  </si>
  <si>
    <t>montant du blocage</t>
  </si>
  <si>
    <t>taux 02</t>
  </si>
  <si>
    <t>valeur réel</t>
  </si>
  <si>
    <t>calcule de la prov</t>
  </si>
  <si>
    <t>Nom du FRS 01</t>
  </si>
  <si>
    <t>Nom du FRS 02</t>
  </si>
  <si>
    <t>Nom du FRS 03</t>
  </si>
  <si>
    <t>Nom du FRS 04</t>
  </si>
  <si>
    <t>Nom du FRS 05</t>
  </si>
  <si>
    <t>Nom du FRS 06</t>
  </si>
  <si>
    <t>Nom du FRS 07</t>
  </si>
  <si>
    <t>Nom du FRS 08</t>
  </si>
  <si>
    <t>valeur de la Fac</t>
  </si>
  <si>
    <t>une fois finis proteger la feuille pour eviter de saisir dans les colones qui contiennent des formules, si non vous aurez des problèmes</t>
  </si>
  <si>
    <t>pour ajouter un autre tableau pour un autre exercice N+1 veuillez selectionez horizontalement toutes les lignes, les copier/coller ou est ce que vous souhaitez,</t>
  </si>
  <si>
    <r>
      <t xml:space="preserve">si votre banque prélève une provision plus que 10 % vous n'avez qu'a opter la protection de la feuille, en allant a l'onglet </t>
    </r>
    <r>
      <rPr>
        <b/>
        <sz val="11"/>
        <color theme="1"/>
        <rFont val="Calibri"/>
        <family val="2"/>
        <scheme val="minor"/>
      </rPr>
      <t>Révision</t>
    </r>
    <r>
      <rPr>
        <sz val="11"/>
        <color theme="1"/>
        <rFont val="Calibri"/>
        <family val="2"/>
        <scheme val="minor"/>
      </rPr>
      <t xml:space="preserve"> puis </t>
    </r>
    <r>
      <rPr>
        <b/>
        <sz val="11"/>
        <color theme="1"/>
        <rFont val="Calibri"/>
        <family val="2"/>
        <scheme val="minor"/>
      </rPr>
      <t xml:space="preserve">opter la protection,
 </t>
    </r>
    <r>
      <rPr>
        <sz val="11"/>
        <color theme="1"/>
        <rFont val="Calibri"/>
        <family val="2"/>
        <scheme val="minor"/>
      </rPr>
      <t xml:space="preserve">puis double clique sur la première </t>
    </r>
    <r>
      <rPr>
        <b/>
        <sz val="11"/>
        <color theme="1"/>
        <rFont val="Calibri"/>
        <family val="2"/>
        <scheme val="minor"/>
      </rPr>
      <t xml:space="preserve">valeur de la facture </t>
    </r>
    <r>
      <rPr>
        <sz val="11"/>
        <color theme="1"/>
        <rFont val="Calibri"/>
        <family val="2"/>
        <scheme val="minor"/>
      </rPr>
      <t xml:space="preserve">et modifier le pourcentage, en suite dupliquer jusqu'a la fin pour modifier toutes les colones, </t>
    </r>
  </si>
  <si>
    <t>pour ajouter des importation, inserer des lignes séléctioner et dupliquer les dernières colones du tableau pour importer les formules et meme les mise en formes utilisé</t>
  </si>
</sst>
</file>

<file path=xl/styles.xml><?xml version="1.0" encoding="utf-8"?>
<styleSheet xmlns="http://schemas.openxmlformats.org/spreadsheetml/2006/main">
  <numFmts count="3">
    <numFmt numFmtId="164" formatCode="#,##0.00\ _€"/>
    <numFmt numFmtId="165" formatCode="#,##0.00\ &quot;€&quot;"/>
    <numFmt numFmtId="166" formatCode="#,##0.0000\ _€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b/>
      <sz val="1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0" xfId="0" applyFill="1" applyProtection="1"/>
    <xf numFmtId="164" fontId="3" fillId="2" borderId="0" xfId="0" applyNumberFormat="1" applyFont="1" applyFill="1" applyProtection="1">
      <protection locked="0"/>
    </xf>
    <xf numFmtId="0" fontId="3" fillId="2" borderId="0" xfId="0" applyFont="1" applyFill="1" applyProtection="1"/>
    <xf numFmtId="0" fontId="3" fillId="2" borderId="0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2" borderId="0" xfId="0" applyFont="1" applyFill="1" applyBorder="1" applyProtection="1">
      <protection locked="0"/>
    </xf>
    <xf numFmtId="0" fontId="0" fillId="2" borderId="0" xfId="0" applyFont="1" applyFill="1" applyProtection="1">
      <protection locked="0"/>
    </xf>
    <xf numFmtId="164" fontId="0" fillId="3" borderId="1" xfId="0" applyNumberFormat="1" applyFill="1" applyBorder="1" applyAlignment="1" applyProtection="1">
      <alignment horizontal="center" vertical="center"/>
    </xf>
    <xf numFmtId="165" fontId="3" fillId="2" borderId="0" xfId="0" applyNumberFormat="1" applyFont="1" applyFill="1" applyProtection="1"/>
    <xf numFmtId="165" fontId="0" fillId="2" borderId="0" xfId="0" applyNumberFormat="1" applyFill="1" applyProtection="1"/>
    <xf numFmtId="0" fontId="0" fillId="3" borderId="1" xfId="0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1" fillId="3" borderId="6" xfId="0" applyNumberFormat="1" applyFont="1" applyFill="1" applyBorder="1" applyAlignment="1" applyProtection="1">
      <alignment horizontal="center" vertical="center"/>
    </xf>
    <xf numFmtId="164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166" fontId="0" fillId="3" borderId="1" xfId="0" applyNumberFormat="1" applyFill="1" applyBorder="1" applyAlignment="1" applyProtection="1">
      <alignment horizontal="center" vertical="center"/>
    </xf>
    <xf numFmtId="166" fontId="0" fillId="3" borderId="2" xfId="0" applyNumberFormat="1" applyFill="1" applyBorder="1" applyAlignment="1" applyProtection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/>
    </xf>
    <xf numFmtId="164" fontId="2" fillId="4" borderId="3" xfId="0" applyNumberFormat="1" applyFont="1" applyFill="1" applyBorder="1" applyAlignment="1" applyProtection="1">
      <alignment vertical="center"/>
    </xf>
    <xf numFmtId="164" fontId="2" fillId="4" borderId="5" xfId="0" applyNumberFormat="1" applyFont="1" applyFill="1" applyBorder="1" applyAlignment="1" applyProtection="1">
      <alignment vertical="center"/>
    </xf>
    <xf numFmtId="164" fontId="5" fillId="4" borderId="5" xfId="0" applyNumberFormat="1" applyFont="1" applyFill="1" applyBorder="1" applyAlignment="1" applyProtection="1">
      <alignment vertical="center"/>
    </xf>
    <xf numFmtId="164" fontId="2" fillId="4" borderId="4" xfId="0" applyNumberFormat="1" applyFont="1" applyFill="1" applyBorder="1" applyAlignment="1" applyProtection="1">
      <alignment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/>
    </xf>
    <xf numFmtId="9" fontId="0" fillId="3" borderId="1" xfId="0" applyNumberFormat="1" applyFill="1" applyBorder="1" applyAlignment="1" applyProtection="1">
      <alignment horizontal="center" vertical="center"/>
    </xf>
    <xf numFmtId="164" fontId="4" fillId="3" borderId="2" xfId="0" applyNumberFormat="1" applyFont="1" applyFill="1" applyBorder="1" applyAlignment="1" applyProtection="1">
      <alignment horizontal="center" vertical="center"/>
    </xf>
    <xf numFmtId="164" fontId="9" fillId="3" borderId="1" xfId="0" applyNumberFormat="1" applyFont="1" applyFill="1" applyBorder="1" applyAlignment="1" applyProtection="1">
      <alignment horizontal="center" vertical="center"/>
    </xf>
    <xf numFmtId="164" fontId="9" fillId="5" borderId="1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164" fontId="5" fillId="4" borderId="3" xfId="0" applyNumberFormat="1" applyFont="1" applyFill="1" applyBorder="1" applyAlignment="1" applyProtection="1">
      <alignment horizontal="center" vertical="center"/>
    </xf>
    <xf numFmtId="164" fontId="5" fillId="4" borderId="5" xfId="0" applyNumberFormat="1" applyFont="1" applyFill="1" applyBorder="1" applyAlignment="1" applyProtection="1">
      <alignment horizontal="center" vertical="center"/>
    </xf>
    <xf numFmtId="164" fontId="5" fillId="4" borderId="4" xfId="0" applyNumberFormat="1" applyFont="1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164" fontId="9" fillId="3" borderId="7" xfId="0" applyNumberFormat="1" applyFont="1" applyFill="1" applyBorder="1" applyAlignment="1" applyProtection="1">
      <alignment horizontal="center" vertical="center"/>
    </xf>
    <xf numFmtId="164" fontId="9" fillId="3" borderId="8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12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3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U18"/>
  <sheetViews>
    <sheetView tabSelected="1" zoomScale="80" zoomScaleNormal="80" workbookViewId="0"/>
  </sheetViews>
  <sheetFormatPr baseColWidth="10" defaultRowHeight="18.75"/>
  <cols>
    <col min="1" max="1" width="3.7109375" style="3" customWidth="1"/>
    <col min="2" max="2" width="6.7109375" style="3" bestFit="1" customWidth="1"/>
    <col min="3" max="3" width="17.85546875" style="3" customWidth="1"/>
    <col min="4" max="4" width="20" style="3" bestFit="1" customWidth="1"/>
    <col min="5" max="5" width="8.140625" style="3" hidden="1" customWidth="1"/>
    <col min="6" max="6" width="17" style="3" hidden="1" customWidth="1"/>
    <col min="7" max="7" width="15" style="7" bestFit="1" customWidth="1"/>
    <col min="8" max="8" width="9.28515625" style="7" bestFit="1" customWidth="1"/>
    <col min="9" max="9" width="17.85546875" style="3" bestFit="1" customWidth="1"/>
    <col min="10" max="10" width="24.85546875" style="11" bestFit="1" customWidth="1"/>
    <col min="11" max="12" width="14.28515625" style="7" bestFit="1" customWidth="1"/>
    <col min="13" max="13" width="22.42578125" style="9" bestFit="1" customWidth="1"/>
    <col min="14" max="14" width="30" style="7" bestFit="1" customWidth="1"/>
    <col min="15" max="15" width="28.140625" style="7" customWidth="1"/>
    <col min="16" max="16" width="11.42578125" style="3"/>
    <col min="17" max="17" width="19.140625" style="3" bestFit="1" customWidth="1"/>
    <col min="18" max="18" width="15.28515625" style="3" bestFit="1" customWidth="1"/>
    <col min="19" max="16367" width="11.42578125" style="3"/>
    <col min="16368" max="16368" width="17.85546875" style="3" bestFit="1" customWidth="1"/>
    <col min="16369" max="16369" width="21.140625" style="3" bestFit="1" customWidth="1"/>
    <col min="16370" max="16371" width="14.28515625" style="3" bestFit="1" customWidth="1"/>
    <col min="16372" max="16372" width="22.42578125" style="3" bestFit="1" customWidth="1"/>
    <col min="16373" max="16373" width="23.7109375" style="3" bestFit="1" customWidth="1"/>
    <col min="16374" max="16374" width="28.140625" style="3" customWidth="1"/>
    <col min="16375" max="16375" width="19.140625" style="3" bestFit="1" customWidth="1"/>
    <col min="16376" max="16384" width="11.42578125" style="3"/>
  </cols>
  <sheetData>
    <row r="1" spans="1:16" ht="19.5" thickBot="1">
      <c r="F1" s="5"/>
      <c r="G1" s="2"/>
      <c r="H1" s="2"/>
      <c r="I1" s="2"/>
      <c r="J1" s="8"/>
      <c r="K1" s="2"/>
      <c r="L1" s="2"/>
      <c r="M1" s="10"/>
      <c r="N1" s="6"/>
      <c r="O1" s="4"/>
      <c r="P1" s="4"/>
    </row>
    <row r="2" spans="1:16" ht="38.25" customHeight="1" thickTop="1" thickBot="1">
      <c r="B2" s="40" t="s">
        <v>17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</row>
    <row r="3" spans="1:16" s="13" customFormat="1" ht="35.25" customHeight="1" thickTop="1">
      <c r="A3" s="12"/>
      <c r="B3" s="32" t="s">
        <v>10</v>
      </c>
      <c r="C3" s="32" t="s">
        <v>7</v>
      </c>
      <c r="D3" s="32" t="s">
        <v>1</v>
      </c>
      <c r="E3" s="54" t="s">
        <v>3</v>
      </c>
      <c r="F3" s="54"/>
      <c r="G3" s="39" t="s">
        <v>36</v>
      </c>
      <c r="H3" s="33" t="s">
        <v>18</v>
      </c>
      <c r="I3" s="32" t="s">
        <v>2</v>
      </c>
      <c r="J3" s="32" t="s">
        <v>0</v>
      </c>
      <c r="K3" s="21" t="s">
        <v>8</v>
      </c>
      <c r="L3" s="32" t="s">
        <v>9</v>
      </c>
      <c r="M3" s="32" t="s">
        <v>4</v>
      </c>
      <c r="N3" s="32" t="s">
        <v>16</v>
      </c>
      <c r="O3" s="32" t="s">
        <v>14</v>
      </c>
    </row>
    <row r="4" spans="1:16">
      <c r="A4" s="4"/>
      <c r="B4" s="34">
        <v>1</v>
      </c>
      <c r="C4" s="34" t="s">
        <v>28</v>
      </c>
      <c r="D4" s="1">
        <v>2608050.2000000002</v>
      </c>
      <c r="E4" s="19">
        <v>100</v>
      </c>
      <c r="F4" s="19">
        <f>D4*E4</f>
        <v>260805020.00000003</v>
      </c>
      <c r="G4" s="14">
        <f>F4/110</f>
        <v>2370954.7272727275</v>
      </c>
      <c r="H4" s="35">
        <v>0.1</v>
      </c>
      <c r="I4" s="18">
        <v>17991</v>
      </c>
      <c r="J4" s="20">
        <v>2423119.7000000002</v>
      </c>
      <c r="K4" s="25">
        <f>IFERROR(G4/I4,0)</f>
        <v>131.78559987064241</v>
      </c>
      <c r="L4" s="25">
        <f>IFERROR(J4/I4,0)</f>
        <v>134.68510366294259</v>
      </c>
      <c r="M4" s="27">
        <f>IF(D4=0,0,IF(L4=0,0,G4-J4))</f>
        <v>-52164.97272727266</v>
      </c>
      <c r="N4" s="17" t="str">
        <f>IF(J4="","/",IF(M4&lt;0,"Perte de change",IF(M4=0,"pas de changement",IF(M4&gt;0,"Gain de change",0))))</f>
        <v>Perte de change</v>
      </c>
      <c r="O4" s="17" t="str">
        <f>IF(D4,IF(J4="","a suivre le jour de déblocage","/"),"/")</f>
        <v>/</v>
      </c>
    </row>
    <row r="5" spans="1:16">
      <c r="A5" s="4"/>
      <c r="B5" s="34">
        <v>2</v>
      </c>
      <c r="C5" s="34" t="s">
        <v>29</v>
      </c>
      <c r="D5" s="1">
        <v>281064.53999999998</v>
      </c>
      <c r="E5" s="19">
        <v>100</v>
      </c>
      <c r="F5" s="19">
        <f t="shared" ref="F5:F7" si="0">D5*E5</f>
        <v>28106453.999999996</v>
      </c>
      <c r="G5" s="14">
        <f>F5/110</f>
        <v>255513.21818181814</v>
      </c>
      <c r="H5" s="35">
        <v>0.1</v>
      </c>
      <c r="I5" s="18">
        <v>1929</v>
      </c>
      <c r="J5" s="20">
        <v>258423.43</v>
      </c>
      <c r="K5" s="25">
        <f>IFERROR(G5/I5,0)</f>
        <v>132.4589000424148</v>
      </c>
      <c r="L5" s="25">
        <f t="shared" ref="L5:L7" si="1">IFERROR(J5/I5,0)</f>
        <v>133.96756350440643</v>
      </c>
      <c r="M5" s="27">
        <f t="shared" ref="M5:M7" si="2">IF(D5=0,0,IF(L5=0,0,G5-J5))</f>
        <v>-2910.2118181818514</v>
      </c>
      <c r="N5" s="17" t="str">
        <f t="shared" ref="N5:N7" si="3">IF(J5="","/",IF(M5&lt;0,"Perte de change",IF(M5=0,"pas de changement",IF(M5&gt;0,"Gain de change",IF(D5="","veillez saisir la somme bloqué",)))))</f>
        <v>Perte de change</v>
      </c>
      <c r="O5" s="17" t="str">
        <f t="shared" ref="O5:O7" si="4">IF(D5,IF(J5="","a suivre le jour de déblocage","/"),"/")</f>
        <v>/</v>
      </c>
    </row>
    <row r="6" spans="1:16">
      <c r="A6" s="4"/>
      <c r="B6" s="34">
        <v>3</v>
      </c>
      <c r="C6" s="34" t="s">
        <v>30</v>
      </c>
      <c r="D6" s="1">
        <v>465608.99</v>
      </c>
      <c r="E6" s="19">
        <v>100</v>
      </c>
      <c r="F6" s="19">
        <f t="shared" si="0"/>
        <v>46560899</v>
      </c>
      <c r="G6" s="14">
        <f t="shared" ref="G6:G11" si="5">F6/110</f>
        <v>423280.9</v>
      </c>
      <c r="H6" s="35">
        <v>0.1</v>
      </c>
      <c r="I6" s="18">
        <v>3180</v>
      </c>
      <c r="J6" s="20">
        <v>435884.37</v>
      </c>
      <c r="K6" s="25">
        <f>IFERROR(G6/I6,0)</f>
        <v>133.10720125786165</v>
      </c>
      <c r="L6" s="25">
        <f t="shared" si="1"/>
        <v>137.07055660377358</v>
      </c>
      <c r="M6" s="27">
        <f t="shared" si="2"/>
        <v>-12603.469999999972</v>
      </c>
      <c r="N6" s="17" t="str">
        <f t="shared" si="3"/>
        <v>Perte de change</v>
      </c>
      <c r="O6" s="17" t="str">
        <f t="shared" si="4"/>
        <v>/</v>
      </c>
    </row>
    <row r="7" spans="1:16">
      <c r="A7" s="4"/>
      <c r="B7" s="34">
        <v>4</v>
      </c>
      <c r="C7" s="34" t="s">
        <v>31</v>
      </c>
      <c r="D7" s="1">
        <v>14836748.58</v>
      </c>
      <c r="E7" s="19">
        <v>100</v>
      </c>
      <c r="F7" s="19">
        <f t="shared" si="0"/>
        <v>1483674858</v>
      </c>
      <c r="G7" s="14">
        <f t="shared" si="5"/>
        <v>13487953.254545454</v>
      </c>
      <c r="H7" s="35">
        <v>0.1</v>
      </c>
      <c r="I7" s="18">
        <v>99311</v>
      </c>
      <c r="J7" s="20">
        <v>13412985.17</v>
      </c>
      <c r="K7" s="26">
        <f>IFERROR(G7/I7,0)</f>
        <v>135.81529996219405</v>
      </c>
      <c r="L7" s="26">
        <f t="shared" si="1"/>
        <v>135.06041797988138</v>
      </c>
      <c r="M7" s="27">
        <f t="shared" si="2"/>
        <v>74968.08454545401</v>
      </c>
      <c r="N7" s="17" t="str">
        <f t="shared" si="3"/>
        <v>Gain de change</v>
      </c>
      <c r="O7" s="17" t="str">
        <f t="shared" si="4"/>
        <v>/</v>
      </c>
    </row>
    <row r="8" spans="1:16">
      <c r="A8" s="4"/>
      <c r="B8" s="34">
        <v>5</v>
      </c>
      <c r="C8" s="34" t="s">
        <v>32</v>
      </c>
      <c r="D8" s="1"/>
      <c r="E8" s="19"/>
      <c r="F8" s="19"/>
      <c r="G8" s="14">
        <f t="shared" si="5"/>
        <v>0</v>
      </c>
      <c r="H8" s="35">
        <v>0.1</v>
      </c>
      <c r="I8" s="18"/>
      <c r="J8" s="20"/>
      <c r="K8" s="26">
        <f>IFERROR(G8/I8,0)</f>
        <v>0</v>
      </c>
      <c r="L8" s="26">
        <f t="shared" ref="L8" si="6">IFERROR(J8/I8,0)</f>
        <v>0</v>
      </c>
      <c r="M8" s="27">
        <f t="shared" ref="M8" si="7">IF(D8=0,0,IF(L8=0,0,G8-J8))</f>
        <v>0</v>
      </c>
      <c r="N8" s="17" t="str">
        <f t="shared" ref="N8" si="8">IF(J8="","/",IF(M8&lt;0,"Perte de change",IF(M8=0,"pas de changement",IF(M8&gt;0,"Gain de change",IF(D8="","veillez saisir la somme bloqué",)))))</f>
        <v>/</v>
      </c>
      <c r="O8" s="17" t="str">
        <f t="shared" ref="O8" si="9">IF(D8,IF(J8="","a suivre le jour de déblocage","/"),"/")</f>
        <v>/</v>
      </c>
    </row>
    <row r="9" spans="1:16">
      <c r="A9" s="4"/>
      <c r="B9" s="34">
        <v>6</v>
      </c>
      <c r="C9" s="34" t="s">
        <v>33</v>
      </c>
      <c r="D9" s="1"/>
      <c r="E9" s="19">
        <v>101</v>
      </c>
      <c r="F9" s="19">
        <f t="shared" ref="F9:F11" si="10">D9*E9</f>
        <v>0</v>
      </c>
      <c r="G9" s="14">
        <f t="shared" si="5"/>
        <v>0</v>
      </c>
      <c r="H9" s="35">
        <v>0.1</v>
      </c>
      <c r="I9" s="18"/>
      <c r="J9" s="20"/>
      <c r="K9" s="26">
        <f t="shared" ref="K9:K11" si="11">IFERROR(G9/I9,0)</f>
        <v>0</v>
      </c>
      <c r="L9" s="26">
        <f t="shared" ref="L9:L11" si="12">IFERROR(J9/I9,0)</f>
        <v>0</v>
      </c>
      <c r="M9" s="27">
        <f t="shared" ref="M9:M11" si="13">IF(D9=0,0,IF(L9=0,0,G9-J9))</f>
        <v>0</v>
      </c>
      <c r="N9" s="17" t="str">
        <f t="shared" ref="N9:N11" si="14">IF(J9="","/",IF(M9&lt;0,"Perte de change",IF(M9=0,"pas de changement",IF(M9&gt;0,"Gain de change",IF(D9="","veillez saisir la somme bloqué",)))))</f>
        <v>/</v>
      </c>
      <c r="O9" s="17" t="str">
        <f t="shared" ref="O9:O11" si="15">IF(D9,IF(J9="","a suivre le jour de déblocage","/"),"/")</f>
        <v>/</v>
      </c>
    </row>
    <row r="10" spans="1:16">
      <c r="A10" s="4"/>
      <c r="B10" s="34">
        <v>7</v>
      </c>
      <c r="C10" s="34" t="s">
        <v>34</v>
      </c>
      <c r="D10" s="1"/>
      <c r="E10" s="19">
        <v>102</v>
      </c>
      <c r="F10" s="19">
        <f t="shared" si="10"/>
        <v>0</v>
      </c>
      <c r="G10" s="14">
        <f t="shared" si="5"/>
        <v>0</v>
      </c>
      <c r="H10" s="35">
        <v>0.1</v>
      </c>
      <c r="I10" s="18"/>
      <c r="J10" s="20"/>
      <c r="K10" s="26">
        <f t="shared" si="11"/>
        <v>0</v>
      </c>
      <c r="L10" s="26">
        <f t="shared" si="12"/>
        <v>0</v>
      </c>
      <c r="M10" s="27">
        <f t="shared" si="13"/>
        <v>0</v>
      </c>
      <c r="N10" s="17" t="str">
        <f t="shared" si="14"/>
        <v>/</v>
      </c>
      <c r="O10" s="17" t="str">
        <f t="shared" si="15"/>
        <v>/</v>
      </c>
    </row>
    <row r="11" spans="1:16">
      <c r="A11" s="4"/>
      <c r="B11" s="34">
        <v>8</v>
      </c>
      <c r="C11" s="34" t="s">
        <v>35</v>
      </c>
      <c r="D11" s="1"/>
      <c r="E11" s="19">
        <v>103</v>
      </c>
      <c r="F11" s="19">
        <f t="shared" si="10"/>
        <v>0</v>
      </c>
      <c r="G11" s="14">
        <f t="shared" si="5"/>
        <v>0</v>
      </c>
      <c r="H11" s="35">
        <v>0.1</v>
      </c>
      <c r="I11" s="18"/>
      <c r="J11" s="20"/>
      <c r="K11" s="26">
        <f t="shared" si="11"/>
        <v>0</v>
      </c>
      <c r="L11" s="26">
        <f t="shared" si="12"/>
        <v>0</v>
      </c>
      <c r="M11" s="27">
        <f t="shared" si="13"/>
        <v>0</v>
      </c>
      <c r="N11" s="17" t="str">
        <f t="shared" si="14"/>
        <v>/</v>
      </c>
      <c r="O11" s="17" t="str">
        <f t="shared" si="15"/>
        <v>/</v>
      </c>
    </row>
    <row r="12" spans="1:16" ht="39.75" customHeight="1">
      <c r="K12" s="55" t="s">
        <v>15</v>
      </c>
      <c r="L12" s="55"/>
      <c r="M12" s="22">
        <f>SUM(M4:M7)</f>
        <v>7289.4299999995274</v>
      </c>
      <c r="N12" s="23" t="str">
        <f>IF(M12&lt;0,"Perte de change 2020",IF(M12=0,"/",IF(M12&gt;0,"Gain de change 2020",0)))</f>
        <v>Gain de change 2020</v>
      </c>
      <c r="O12" s="3"/>
    </row>
    <row r="13" spans="1:16" ht="39.75" customHeight="1" thickBot="1">
      <c r="M13" s="15"/>
      <c r="O13" s="3"/>
    </row>
    <row r="14" spans="1:16" ht="40.5" customHeight="1" thickBot="1">
      <c r="C14" s="43" t="s">
        <v>39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3"/>
    </row>
    <row r="15" spans="1:16" ht="40.5" customHeight="1" thickBot="1">
      <c r="C15" s="46" t="s">
        <v>40</v>
      </c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8"/>
      <c r="O15" s="3"/>
    </row>
    <row r="16" spans="1:16" ht="40.5" customHeight="1" thickBot="1">
      <c r="C16" s="43" t="s">
        <v>38</v>
      </c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8"/>
      <c r="O16" s="3"/>
    </row>
    <row r="17" spans="3:14 16368:16375" ht="40.5" customHeight="1" thickBot="1">
      <c r="C17" s="49" t="s">
        <v>37</v>
      </c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</row>
    <row r="18" spans="3:14 16368:16375">
      <c r="L18" s="16"/>
      <c r="XEN18" s="38" t="s">
        <v>21</v>
      </c>
      <c r="XEO18" s="37" t="s">
        <v>22</v>
      </c>
      <c r="XEP18" s="37" t="s">
        <v>23</v>
      </c>
      <c r="XEQ18" s="52" t="s">
        <v>27</v>
      </c>
      <c r="XER18" s="53"/>
      <c r="XES18" s="38" t="s">
        <v>24</v>
      </c>
      <c r="XET18" s="37" t="s">
        <v>25</v>
      </c>
      <c r="XEU18" s="38" t="s">
        <v>26</v>
      </c>
    </row>
  </sheetData>
  <sheetProtection sheet="1" objects="1" scenarios="1" selectLockedCells="1"/>
  <mergeCells count="8">
    <mergeCell ref="XEQ18:XER18"/>
    <mergeCell ref="E3:F3"/>
    <mergeCell ref="K12:L12"/>
    <mergeCell ref="B2:O2"/>
    <mergeCell ref="C14:N14"/>
    <mergeCell ref="C15:N15"/>
    <mergeCell ref="C16:N16"/>
    <mergeCell ref="C17:N17"/>
  </mergeCells>
  <conditionalFormatting sqref="M4:N11">
    <cfRule type="expression" dxfId="11" priority="29">
      <formula>$N4="gain de change"</formula>
    </cfRule>
    <cfRule type="expression" dxfId="10" priority="31">
      <formula>$N4="perte de change"</formula>
    </cfRule>
  </conditionalFormatting>
  <conditionalFormatting sqref="O4:O11">
    <cfRule type="expression" dxfId="9" priority="28">
      <formula>$O4="a suivre le jour de déblocage"</formula>
    </cfRule>
  </conditionalFormatting>
  <conditionalFormatting sqref="N4:N11">
    <cfRule type="expression" dxfId="8" priority="23">
      <formula>$N4="/"</formula>
    </cfRule>
  </conditionalFormatting>
  <conditionalFormatting sqref="M12:N12">
    <cfRule type="expression" dxfId="7" priority="8">
      <formula>$N12="Gain de change 2020"</formula>
    </cfRule>
    <cfRule type="expression" dxfId="6" priority="9">
      <formula>$N12="Perte de change 2020"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>
      <selection activeCell="A13" sqref="A13:XFD17"/>
    </sheetView>
  </sheetViews>
  <sheetFormatPr baseColWidth="10" defaultRowHeight="15"/>
  <cols>
    <col min="1" max="1" width="3.7109375" customWidth="1"/>
    <col min="2" max="2" width="6.7109375" bestFit="1" customWidth="1"/>
    <col min="3" max="3" width="17.85546875" customWidth="1"/>
    <col min="4" max="4" width="20" bestFit="1" customWidth="1"/>
    <col min="5" max="6" width="0" hidden="1" customWidth="1"/>
    <col min="7" max="7" width="15" bestFit="1" customWidth="1"/>
    <col min="8" max="8" width="9.28515625" bestFit="1" customWidth="1"/>
    <col min="9" max="9" width="17.85546875" bestFit="1" customWidth="1"/>
    <col min="10" max="10" width="21.140625" bestFit="1" customWidth="1"/>
    <col min="11" max="11" width="13.140625" bestFit="1" customWidth="1"/>
    <col min="12" max="12" width="14.28515625" bestFit="1" customWidth="1"/>
    <col min="13" max="13" width="22.42578125" bestFit="1" customWidth="1"/>
    <col min="14" max="14" width="23.7109375" bestFit="1" customWidth="1"/>
    <col min="15" max="15" width="28.140625" customWidth="1"/>
    <col min="17" max="17" width="19.140625" bestFit="1" customWidth="1"/>
    <col min="18" max="18" width="15.28515625" bestFit="1" customWidth="1"/>
  </cols>
  <sheetData>
    <row r="1" spans="1:15" s="3" customFormat="1" ht="38.25" customHeight="1" thickTop="1" thickBot="1">
      <c r="B1" s="28"/>
      <c r="C1" s="29"/>
      <c r="D1" s="29"/>
      <c r="E1" s="29"/>
      <c r="F1" s="29"/>
      <c r="G1" s="29"/>
      <c r="H1" s="29"/>
      <c r="I1" s="30" t="s">
        <v>17</v>
      </c>
      <c r="J1" s="29"/>
      <c r="K1" s="29"/>
      <c r="L1" s="29"/>
      <c r="M1" s="29"/>
      <c r="N1" s="29"/>
      <c r="O1" s="31"/>
    </row>
    <row r="2" spans="1:15" s="13" customFormat="1" ht="35.25" customHeight="1" thickTop="1">
      <c r="A2" s="12"/>
      <c r="B2" s="33" t="s">
        <v>10</v>
      </c>
      <c r="C2" s="33" t="s">
        <v>7</v>
      </c>
      <c r="D2" s="33" t="s">
        <v>1</v>
      </c>
      <c r="E2" s="54" t="s">
        <v>3</v>
      </c>
      <c r="F2" s="54"/>
      <c r="G2" s="33" t="s">
        <v>11</v>
      </c>
      <c r="H2" s="33" t="s">
        <v>18</v>
      </c>
      <c r="I2" s="33" t="s">
        <v>2</v>
      </c>
      <c r="J2" s="33" t="s">
        <v>0</v>
      </c>
      <c r="K2" s="21" t="s">
        <v>8</v>
      </c>
      <c r="L2" s="33" t="s">
        <v>9</v>
      </c>
      <c r="M2" s="33" t="s">
        <v>4</v>
      </c>
      <c r="N2" s="33" t="s">
        <v>16</v>
      </c>
      <c r="O2" s="33" t="s">
        <v>14</v>
      </c>
    </row>
    <row r="3" spans="1:15" s="3" customFormat="1" ht="18.75">
      <c r="A3" s="4"/>
      <c r="B3" s="34">
        <v>1</v>
      </c>
      <c r="C3" s="34" t="s">
        <v>12</v>
      </c>
      <c r="D3" s="1">
        <v>2608050.2000000002</v>
      </c>
      <c r="E3" s="19">
        <v>100</v>
      </c>
      <c r="F3" s="19">
        <f>D3*E3</f>
        <v>260805020.00000003</v>
      </c>
      <c r="G3" s="14">
        <f>F3/110</f>
        <v>2370954.7272727275</v>
      </c>
      <c r="H3" s="35">
        <v>0.1</v>
      </c>
      <c r="I3" s="18">
        <v>17991</v>
      </c>
      <c r="J3" s="20">
        <v>2423119.71</v>
      </c>
      <c r="K3" s="25">
        <f>IFERROR(G3/I3,0)</f>
        <v>131.78559987064241</v>
      </c>
      <c r="L3" s="25">
        <f>IFERROR(J3/I3,0)</f>
        <v>134.68510421877605</v>
      </c>
      <c r="M3" s="27">
        <f>IF(L3=0,0,G3-J3)</f>
        <v>-52164.982727272436</v>
      </c>
      <c r="N3" s="17" t="str">
        <f>IF(J3="","/",IF(M3&lt;0,"Perte de change",IF(M3=0,"pas de changement",IF(M3&gt;0,"Gain de change",0))))</f>
        <v>Perte de change</v>
      </c>
      <c r="O3" s="17" t="str">
        <f>IF(J3="","a suivre le jour de déblocage","/")</f>
        <v>/</v>
      </c>
    </row>
    <row r="4" spans="1:15" s="3" customFormat="1" ht="18.75">
      <c r="A4" s="4"/>
      <c r="B4" s="34">
        <v>2</v>
      </c>
      <c r="C4" s="34" t="s">
        <v>5</v>
      </c>
      <c r="D4" s="1">
        <v>281064.53999999998</v>
      </c>
      <c r="E4" s="19">
        <v>100</v>
      </c>
      <c r="F4" s="19">
        <f t="shared" ref="F4:F6" si="0">D4*E4</f>
        <v>28106453.999999996</v>
      </c>
      <c r="G4" s="14">
        <f t="shared" ref="G4:G6" si="1">F4/110</f>
        <v>255513.21818181814</v>
      </c>
      <c r="H4" s="35">
        <v>0.1</v>
      </c>
      <c r="I4" s="18">
        <v>1929</v>
      </c>
      <c r="J4" s="20">
        <v>285423.43</v>
      </c>
      <c r="K4" s="25">
        <f>IFERROR(G4/I4,0)</f>
        <v>132.4589000424148</v>
      </c>
      <c r="L4" s="25">
        <f t="shared" ref="L4:L6" si="2">IFERROR(J4/I4,0)</f>
        <v>147.96445308449972</v>
      </c>
      <c r="M4" s="27">
        <f t="shared" ref="M4:M6" si="3">IF(L4=0,0,G4-J4)</f>
        <v>-29910.211818181851</v>
      </c>
      <c r="N4" s="17" t="str">
        <f t="shared" ref="N4:N6" si="4">IF(J4="","/",IF(M4&lt;0,"Perte de change",IF(M4=0,"pas de changement",IF(M4&gt;0,"Gain de change",0))))</f>
        <v>Perte de change</v>
      </c>
      <c r="O4" s="17" t="str">
        <f t="shared" ref="O4:O6" si="5">IF(J4="","a suivre le jour de déblocage","/")</f>
        <v>/</v>
      </c>
    </row>
    <row r="5" spans="1:15" s="3" customFormat="1" ht="18.75">
      <c r="A5" s="4"/>
      <c r="B5" s="34">
        <v>3</v>
      </c>
      <c r="C5" s="34" t="s">
        <v>6</v>
      </c>
      <c r="D5" s="1">
        <v>465608.99</v>
      </c>
      <c r="E5" s="19">
        <v>100</v>
      </c>
      <c r="F5" s="19">
        <f t="shared" si="0"/>
        <v>46560899</v>
      </c>
      <c r="G5" s="14">
        <f t="shared" si="1"/>
        <v>423280.9</v>
      </c>
      <c r="H5" s="35">
        <v>0.1</v>
      </c>
      <c r="I5" s="18">
        <v>3180</v>
      </c>
      <c r="J5" s="20">
        <v>435884.37</v>
      </c>
      <c r="K5" s="25">
        <f>IFERROR(G5/I5,0)</f>
        <v>133.10720125786165</v>
      </c>
      <c r="L5" s="25">
        <f t="shared" si="2"/>
        <v>137.07055660377358</v>
      </c>
      <c r="M5" s="27">
        <f t="shared" si="3"/>
        <v>-12603.469999999972</v>
      </c>
      <c r="N5" s="17" t="str">
        <f t="shared" si="4"/>
        <v>Perte de change</v>
      </c>
      <c r="O5" s="17" t="str">
        <f t="shared" si="5"/>
        <v>/</v>
      </c>
    </row>
    <row r="6" spans="1:15" s="3" customFormat="1" ht="18.75">
      <c r="A6" s="4"/>
      <c r="B6" s="34">
        <v>4</v>
      </c>
      <c r="C6" s="34" t="s">
        <v>13</v>
      </c>
      <c r="D6" s="1">
        <v>14836748.58</v>
      </c>
      <c r="E6" s="19">
        <v>100</v>
      </c>
      <c r="F6" s="19">
        <f t="shared" si="0"/>
        <v>1483674858</v>
      </c>
      <c r="G6" s="14">
        <f t="shared" si="1"/>
        <v>13487953.254545454</v>
      </c>
      <c r="H6" s="35">
        <v>0.1</v>
      </c>
      <c r="I6" s="18">
        <v>99311</v>
      </c>
      <c r="J6" s="20">
        <v>13412985.17</v>
      </c>
      <c r="K6" s="26">
        <f>IFERROR(G6/I6,0)</f>
        <v>135.81529996219405</v>
      </c>
      <c r="L6" s="26">
        <f t="shared" si="2"/>
        <v>135.06041797988138</v>
      </c>
      <c r="M6" s="36">
        <f t="shared" si="3"/>
        <v>74968.08454545401</v>
      </c>
      <c r="N6" s="24" t="str">
        <f t="shared" si="4"/>
        <v>Gain de change</v>
      </c>
      <c r="O6" s="17" t="str">
        <f t="shared" si="5"/>
        <v>/</v>
      </c>
    </row>
    <row r="7" spans="1:15" s="3" customFormat="1" ht="39.75" customHeight="1">
      <c r="G7" s="7"/>
      <c r="H7" s="7"/>
      <c r="J7" s="11"/>
      <c r="K7" s="55" t="s">
        <v>15</v>
      </c>
      <c r="L7" s="55"/>
      <c r="M7" s="22">
        <f>SUM(M3:M6)</f>
        <v>-19710.580000000249</v>
      </c>
      <c r="N7" s="23" t="str">
        <f>IF(M7&lt;0,"Perte de change 2020",IF(M7=0,"/",IF(M7&gt;0,"Gain de change 2020",0)))</f>
        <v>Perte de change 2020</v>
      </c>
    </row>
    <row r="13" spans="1:15">
      <c r="B13" s="33" t="s">
        <v>10</v>
      </c>
      <c r="C13" s="33" t="s">
        <v>7</v>
      </c>
      <c r="D13" t="s">
        <v>19</v>
      </c>
      <c r="G13" t="s">
        <v>20</v>
      </c>
    </row>
    <row r="14" spans="1:15">
      <c r="B14" s="34">
        <v>1</v>
      </c>
      <c r="C14" s="34" t="s">
        <v>12</v>
      </c>
    </row>
    <row r="15" spans="1:15">
      <c r="B15" s="34">
        <v>2</v>
      </c>
      <c r="C15" s="34" t="s">
        <v>5</v>
      </c>
    </row>
    <row r="16" spans="1:15">
      <c r="B16" s="34">
        <v>3</v>
      </c>
      <c r="C16" s="34" t="s">
        <v>6</v>
      </c>
    </row>
    <row r="17" spans="2:3">
      <c r="B17" s="34">
        <v>4</v>
      </c>
      <c r="C17" s="34" t="s">
        <v>13</v>
      </c>
    </row>
  </sheetData>
  <mergeCells count="2">
    <mergeCell ref="E2:F2"/>
    <mergeCell ref="K7:L7"/>
  </mergeCells>
  <conditionalFormatting sqref="M3:N6">
    <cfRule type="expression" dxfId="5" priority="5">
      <formula>$N3="gain de change"</formula>
    </cfRule>
    <cfRule type="expression" dxfId="4" priority="6">
      <formula>$N3="perte de change"</formula>
    </cfRule>
  </conditionalFormatting>
  <conditionalFormatting sqref="O3:O6">
    <cfRule type="expression" dxfId="3" priority="4">
      <formula>$O3="a suivre le jour de déblocage"</formula>
    </cfRule>
  </conditionalFormatting>
  <conditionalFormatting sqref="N3:N6">
    <cfRule type="expression" dxfId="2" priority="3">
      <formula>$N3="/"</formula>
    </cfRule>
  </conditionalFormatting>
  <conditionalFormatting sqref="M7:N7">
    <cfRule type="expression" dxfId="1" priority="1">
      <formula>$N7="Gain de change 2020"</formula>
    </cfRule>
    <cfRule type="expression" dxfId="0" priority="2">
      <formula>$N7="Perte de change 2020"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taux des changes</vt:lpstr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2020-04-05T17:46:23Z</dcterms:modified>
</cp:coreProperties>
</file>