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0" yWindow="135" windowWidth="5580" windowHeight="5400" tabRatio="820" activeTab="3"/>
  </bookViews>
  <sheets>
    <sheet name="factures" sheetId="7" r:id="rId1"/>
    <sheet name="plan comptable" sheetId="9" r:id="rId2"/>
    <sheet name="journaux" sheetId="18" r:id="rId3"/>
    <sheet name="G-LIVRE" sheetId="21" r:id="rId4"/>
    <sheet name="COMPTA-G-50" sheetId="27" r:id="rId5"/>
    <sheet name="G50-1" sheetId="34" r:id="rId6"/>
    <sheet name="G50-2" sheetId="35" r:id="rId7"/>
    <sheet name="G50-3" sheetId="36" r:id="rId8"/>
  </sheets>
  <externalReferences>
    <externalReference r:id="rId9"/>
    <externalReference r:id="rId10"/>
    <externalReference r:id="rId11"/>
    <externalReference r:id="rId12"/>
  </externalReferences>
  <definedNames>
    <definedName name="_RC">#REF!</definedName>
    <definedName name="ACT">#REF!</definedName>
    <definedName name="ACTIVITE">#REF!</definedName>
    <definedName name="Adr_congé">#REF!</definedName>
    <definedName name="ADRESSE">#REF!</definedName>
    <definedName name="AFRAS13">#REF!</definedName>
    <definedName name="AGENCECNAS">#REF!</definedName>
    <definedName name="ANNEE_ATS">#REF!</definedName>
    <definedName name="ANNEE_EMO">#REF!</definedName>
    <definedName name="ANNEE_EMOL">#REF!</definedName>
    <definedName name="Article">#REF!</definedName>
    <definedName name="ASSIETTE">#REF!</definedName>
    <definedName name="ASTITLE10">#REF!</definedName>
    <definedName name="ASTITLE2">#REF!</definedName>
    <definedName name="ASTITLE4">#REF!</definedName>
    <definedName name="ASTITLE5">#REF!</definedName>
    <definedName name="ASTITLE6">#REF!</definedName>
    <definedName name="ASTITLE7">#REF!</definedName>
    <definedName name="ASTITLE8">#REF!</definedName>
    <definedName name="ASTITLE9">#REF!</definedName>
    <definedName name="AUTRE_1">#REF!</definedName>
    <definedName name="AUTRE_2">#REF!</definedName>
    <definedName name="AUTRE_CACOBATPH">#REF!</definedName>
    <definedName name="_xlnm.Database">#REF!</definedName>
    <definedName name="CAPITAL">#REF!</definedName>
    <definedName name="Cclient">#REF!</definedName>
    <definedName name="Chantier_Caco_1">#REF!</definedName>
    <definedName name="Chomage_cacobatph">#REF!</definedName>
    <definedName name="cin_temoin1">#REF!</definedName>
    <definedName name="cin_temoin2">#REF!</definedName>
    <definedName name="Classe">#REF!</definedName>
    <definedName name="commune">#REF!</definedName>
    <definedName name="COMMUNE_CACOBATPH">#REF!</definedName>
    <definedName name="COTISATION">#REF!</definedName>
    <definedName name="daira_temoin1">#REF!</definedName>
    <definedName name="daira_temoin2">#REF!</definedName>
    <definedName name="DAS_CACO_1">#REF!</definedName>
    <definedName name="DAS_CACO_2">#REF!</definedName>
    <definedName name="DAS_CACO_3">#REF!</definedName>
    <definedName name="DAS_CACO_4">#REF!</definedName>
    <definedName name="DAS_CACO_5">#REF!</definedName>
    <definedName name="DAS_CACO_6">#REF!</definedName>
    <definedName name="date_activite">#REF!</definedName>
    <definedName name="Date_d_entrée">#REF!</definedName>
    <definedName name="DBT_CONGE">#REF!</definedName>
    <definedName name="debut_apm">#REF!</definedName>
    <definedName name="debut_contrat">#REF!</definedName>
    <definedName name="Debut_Jeudi">#REF!</definedName>
    <definedName name="debut_matin">#REF!</definedName>
    <definedName name="DEBUT_MOIS">#REF!</definedName>
    <definedName name="DONNEE_NUM_1">#REF!,#REF!,#REF!,#REF!,#REF!,#REF!,#REF!,#REF!,#REF!,#REF!,#REF!,#REF!</definedName>
    <definedName name="DONNEE_NUM_2">#REF!,#REF!,#REF!,#REF!,#REF!,#REF!,#REF!,#REF!,#REF!,#REF!,#REF!,#REF!</definedName>
    <definedName name="DONNEE_NUM_3">#REF!,#REF!,#REF!,#REF!,#REF!,#REF!,#REF!,#REF!,#REF!,#REF!,#REF!,#REF!</definedName>
    <definedName name="DONNEE_NUM_4">#REF!,#REF!,#REF!,#REF!,#REF!,#REF!,#REF!,#REF!,#REF!,#REF!,#REF!,#REF!</definedName>
    <definedName name="DONNEE_NUM_5">#REF!,#REF!,#REF!,#REF!,#REF!,#REF!,#REF!,#REF!,#REF!,#REF!,#REF!,#REF!</definedName>
    <definedName name="DONNEES_NUM_1">#REF!,#REF!,#REF!,#REF!,#REF!,#REF!,#REF!,#REF!,#REF!,#REF!,#REF!,#REF!</definedName>
    <definedName name="DONNEES_NUM_2">#REF!,#REF!,#REF!,#REF!,#REF!,#REF!,#REF!,#REF!,#REF!,#REF!,#REF!,#REF!</definedName>
    <definedName name="DONNEES_NUM_3">#REF!,#REF!,#REF!,#REF!,#REF!,#REF!,#REF!,#REF!,#REF!,#REF!,#REF!,#REF!</definedName>
    <definedName name="DONNEES_NUM_4">#REF!,#REF!,#REF!,#REF!,#REF!,#REF!,#REF!,#REF!,#REF!,#REF!,#REF!,#REF!</definedName>
    <definedName name="DONNEES_NUM_5">#REF!,#REF!,#REF!,#REF!,#REF!,#REF!,#REF!,#REF!,#REF!,#REF!,#REF!,#REF!,#REF!</definedName>
    <definedName name="DONNEES_RH">#REF!</definedName>
    <definedName name="dt">#REF!</definedName>
    <definedName name="Dte_arret_caco">#REF!</definedName>
    <definedName name="Dte_reprise_caco">#REF!</definedName>
    <definedName name="duree_contrat">#REF!</definedName>
    <definedName name="E_mail">#REF!</definedName>
    <definedName name="EFFECTIF_ACTIF">#REF!</definedName>
    <definedName name="ENTETE">#REF!</definedName>
    <definedName name="Fax">#REF!</definedName>
    <definedName name="fin_apm">#REF!</definedName>
    <definedName name="FIN_CONGE">#REF!</definedName>
    <definedName name="Fin_Jeudi">#REF!</definedName>
    <definedName name="fin_matin">#REF!</definedName>
    <definedName name="FIN_MOIS">#REF!</definedName>
    <definedName name="FINMOIS">#REF!</definedName>
    <definedName name="FINMOISS">#REF!</definedName>
    <definedName name="Hre_arret_caco">#REF!</definedName>
    <definedName name="Hre_reprise_caco">#REF!</definedName>
    <definedName name="HTML_CodePage" hidden="1">1252</definedName>
    <definedName name="HTML_Control" hidden="1">{"'Vierge'!$A$1:$I$35"}</definedName>
    <definedName name="HTML_Description" hidden="1">""</definedName>
    <definedName name="HTML_Email" hidden="1">""</definedName>
    <definedName name="HTML_Header" hidden="1">"simulation"</definedName>
    <definedName name="HTML_LastUpdate" hidden="1">"06/02/02"</definedName>
    <definedName name="HTML_LineAfter" hidden="1">FALSE</definedName>
    <definedName name="HTML_LineBefore" hidden="1">FALSE</definedName>
    <definedName name="HTML_Name" hidden="1">"Etienne Frommelt"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"C:\Mes Documents\MonHTML.htm"</definedName>
    <definedName name="HTML_PathTemplate" hidden="1">"C:\Mes Documents\Mes sites Web\famidac.net\www\bulletin_salaire.htm"</definedName>
    <definedName name="HTML_Title" hidden="1">"Paye famille d'accueil 2002"</definedName>
    <definedName name="Inspec_impots">#REF!</definedName>
    <definedName name="IRG_01">#REF!</definedName>
    <definedName name="IRG_02">#REF!</definedName>
    <definedName name="IRG_03">#REF!</definedName>
    <definedName name="IRG_04">#REF!</definedName>
    <definedName name="IRG_05">#REF!</definedName>
    <definedName name="IRG_06">#REF!</definedName>
    <definedName name="IRG_07">#REF!</definedName>
    <definedName name="IRG_08">#REF!</definedName>
    <definedName name="IRG_09">#REF!</definedName>
    <definedName name="IRG_10">#REF!</definedName>
    <definedName name="IRG_11">#REF!</definedName>
    <definedName name="IRG_12">#REF!</definedName>
    <definedName name="IRG_13">#REF!</definedName>
    <definedName name="IRGCELIBATAIRE">#REF!</definedName>
    <definedName name="IRGMARIE">#REF!</definedName>
    <definedName name="Jours_deduis_Caco">#REF!</definedName>
    <definedName name="jours_fér">#REF!</definedName>
    <definedName name="JOURS_MOIS">#REF!</definedName>
    <definedName name="kamel">'[1]BD-ACHAT'!$B$10:$B$51</definedName>
    <definedName name="La_semaine">#REF!</definedName>
    <definedName name="Lesort" hidden="1">{"'Vierge'!$A$1:$I$35"}</definedName>
    <definedName name="LISTING">#REF!</definedName>
    <definedName name="Mahé" hidden="1">{"'Vierge'!$A$1:$I$35"}</definedName>
    <definedName name="MENSUELLES">#REF!</definedName>
    <definedName name="MENSUELLESS">#REF!</definedName>
    <definedName name="MF">#REF!</definedName>
    <definedName name="MOISENCOURS">#REF!</definedName>
    <definedName name="Motif_arret_Caco">#REF!</definedName>
    <definedName name="NIS">#REF!</definedName>
    <definedName name="Nom_Responsable">#REF!</definedName>
    <definedName name="Non_inclus_caco">#REF!</definedName>
    <definedName name="OPREBAT">#REF!</definedName>
    <definedName name="Payment_Needed">"Payment Needed"</definedName>
    <definedName name="premiére_Session">#REF!</definedName>
    <definedName name="PRORATA_IRG">#REF!</definedName>
    <definedName name="Qualité_responsable">#REF!</definedName>
    <definedName name="QUIT_1">#REF!</definedName>
    <definedName name="QUIT_10">#REF!</definedName>
    <definedName name="QUIT_11">#REF!</definedName>
    <definedName name="QUIT_12">#REF!</definedName>
    <definedName name="QUIT_13">#REF!</definedName>
    <definedName name="QUIT_2">#REF!</definedName>
    <definedName name="QUIT_3">#REF!</definedName>
    <definedName name="QUIT_4">#REF!</definedName>
    <definedName name="QUIT_5">#REF!</definedName>
    <definedName name="QUIT_6">#REF!</definedName>
    <definedName name="QUIT_7">#REF!</definedName>
    <definedName name="QUIT_8">#REF!</definedName>
    <definedName name="QUIT_9">#REF!</definedName>
    <definedName name="RAISONS">#REF!</definedName>
    <definedName name="Recette_impots">#REF!</definedName>
    <definedName name="REDRES_SS">#REF!</definedName>
    <definedName name="REDRESS_CACOBATPH">#REF!</definedName>
    <definedName name="REG_GENERAL">#REF!</definedName>
    <definedName name="REGIME_CACOBATPH">#REF!</definedName>
    <definedName name="Reimbursement">"Reimbursement"</definedName>
    <definedName name="RS">#REF!</definedName>
    <definedName name="Salaire_Contrat">#REF!</definedName>
    <definedName name="SALARIE">#REF!</definedName>
    <definedName name="Semaine">'[2]Calendrier-1'!$C$4:$I$4</definedName>
    <definedName name="Session_2">#REF!</definedName>
    <definedName name="Session_3">#REF!</definedName>
    <definedName name="Session_4">#REF!</definedName>
    <definedName name="Session_5">#REF!</definedName>
    <definedName name="SESSION_DAS_CNAS">#REF!</definedName>
    <definedName name="SESSIONS">#REF!</definedName>
    <definedName name="SIGNATAIRE">#REF!</definedName>
    <definedName name="SSADHERANT">#REF!</definedName>
    <definedName name="SSADRESSE">#REF!</definedName>
    <definedName name="SSNUMEROAGENCE">#REF!</definedName>
    <definedName name="SSWILAYAAGENCE">#REF!</definedName>
    <definedName name="TAB_DAS_CNAS">#REF!</definedName>
    <definedName name="TABLE_ATS">#REF!</definedName>
    <definedName name="Table_emol">#REF!</definedName>
    <definedName name="Telephone">#REF!</definedName>
    <definedName name="Temoin1_Caco">#REF!</definedName>
    <definedName name="Temoin2_Caco">#REF!</definedName>
    <definedName name="Trx_Caco">#REF!</definedName>
    <definedName name="TX_AUTRE_1">#REF!</definedName>
    <definedName name="TX_AUTRE_2">#REF!</definedName>
    <definedName name="TX_AUTRE_CACOBATPH">#REF!</definedName>
    <definedName name="TX_COT_PAT">#REF!</definedName>
    <definedName name="TX_COT_SAL">#REF!</definedName>
    <definedName name="TX_OPREBAT">#REF!</definedName>
    <definedName name="TX_REG_GENERAL">#REF!</definedName>
    <definedName name="VALID_DAS_1">#REF!</definedName>
    <definedName name="VALID_DAS_2">#REF!</definedName>
    <definedName name="VALID_DAS_3">#REF!</definedName>
    <definedName name="VALID_DAS_4">#REF!</definedName>
    <definedName name="VALID_DAS_5">#REF!</definedName>
    <definedName name="VALID_ITS_1">#REF!</definedName>
    <definedName name="VALID_ITS_2">#REF!</definedName>
    <definedName name="VALID_ITS_3">#REF!</definedName>
    <definedName name="VALID_ITS_4">#REF!</definedName>
    <definedName name="VALID_ITS_5">#REF!</definedName>
    <definedName name="VILLE">#REF!</definedName>
    <definedName name="VOLUME_TRV_LEGAL">#REF!</definedName>
    <definedName name="WILAYA_CACOBATPH">#REF!</definedName>
  </definedNames>
  <calcPr calcId="124519"/>
</workbook>
</file>

<file path=xl/calcChain.xml><?xml version="1.0" encoding="utf-8"?>
<calcChain xmlns="http://schemas.openxmlformats.org/spreadsheetml/2006/main">
  <c r="H36" i="27"/>
  <c r="H33"/>
  <c r="D34"/>
  <c r="D33"/>
  <c r="B33"/>
  <c r="C33"/>
  <c r="B2"/>
  <c r="C2" i="9"/>
  <c r="L22" i="21" l="1"/>
  <c r="I22"/>
  <c r="G22"/>
  <c r="I47" i="7"/>
  <c r="J13" i="18" s="1"/>
  <c r="J12" s="1"/>
  <c r="I11" s="1"/>
  <c r="J17"/>
  <c r="J16" s="1"/>
  <c r="I15" s="1"/>
  <c r="J9"/>
  <c r="J8" s="1"/>
  <c r="I7" s="1"/>
  <c r="E48" i="7"/>
  <c r="E47"/>
  <c r="D36" i="18"/>
  <c r="D28"/>
  <c r="D32"/>
  <c r="D20"/>
  <c r="D24"/>
  <c r="E18"/>
  <c r="D12"/>
  <c r="D8"/>
  <c r="D7"/>
  <c r="H26" i="27"/>
  <c r="H24"/>
  <c r="C24"/>
  <c r="H20"/>
  <c r="D17"/>
  <c r="B13"/>
  <c r="B23" s="1"/>
  <c r="C13"/>
  <c r="C23" s="1"/>
  <c r="D33" i="21" l="1"/>
  <c r="M14"/>
  <c r="M22" s="1"/>
  <c r="L23" s="1"/>
  <c r="J33"/>
  <c r="J14"/>
  <c r="G33"/>
  <c r="H13" i="27"/>
  <c r="E55" i="7"/>
  <c r="E56" s="1"/>
  <c r="I37"/>
  <c r="E37"/>
  <c r="I29"/>
  <c r="I30" s="1"/>
  <c r="D33" i="18" s="1"/>
  <c r="E29" i="7"/>
  <c r="I21"/>
  <c r="I22" s="1"/>
  <c r="D21" i="18" s="1"/>
  <c r="E21" i="7"/>
  <c r="I14"/>
  <c r="I15" s="1"/>
  <c r="D13" i="18" s="1"/>
  <c r="E14" i="7"/>
  <c r="E15" s="1"/>
  <c r="F37" i="21" l="1"/>
  <c r="E14" i="18"/>
  <c r="C15" i="21"/>
  <c r="E34" i="18"/>
  <c r="C19" i="21"/>
  <c r="E22" i="18"/>
  <c r="C16" i="21"/>
  <c r="J22"/>
  <c r="I23" s="1"/>
  <c r="I13" i="27"/>
  <c r="E16" i="7"/>
  <c r="D9" i="18"/>
  <c r="H23" i="27"/>
  <c r="E57" i="7"/>
  <c r="E49"/>
  <c r="I48"/>
  <c r="I49" s="1"/>
  <c r="I38"/>
  <c r="E38"/>
  <c r="I31"/>
  <c r="E30"/>
  <c r="I23"/>
  <c r="E22"/>
  <c r="I16"/>
  <c r="E10" i="18" l="1"/>
  <c r="C14" i="21"/>
  <c r="I21" i="27"/>
  <c r="F39" i="21"/>
  <c r="I23" i="27" s="1"/>
  <c r="E23" i="7"/>
  <c r="D16" i="18" s="1"/>
  <c r="E17"/>
  <c r="D14" i="21" s="1"/>
  <c r="D22" s="1"/>
  <c r="E39" i="7"/>
  <c r="D29" i="18"/>
  <c r="E31" i="7"/>
  <c r="D25" i="18"/>
  <c r="I39" i="7"/>
  <c r="D37" i="18"/>
  <c r="C20" i="21" s="1"/>
  <c r="E26" i="18" l="1"/>
  <c r="C17" i="21"/>
  <c r="C22" s="1"/>
  <c r="D23" s="1"/>
  <c r="F14"/>
  <c r="E30" i="18"/>
  <c r="C18" i="21"/>
  <c r="I27" i="27"/>
  <c r="I28" s="1"/>
  <c r="J24"/>
  <c r="E38" i="18"/>
  <c r="E41" s="1"/>
  <c r="D41"/>
  <c r="J15" i="27" l="1"/>
  <c r="J27"/>
  <c r="I34"/>
  <c r="F22" i="21"/>
  <c r="G23" s="1"/>
  <c r="J16" i="27" s="1"/>
  <c r="J18" l="1"/>
  <c r="I33" s="1"/>
  <c r="J35" s="1"/>
  <c r="J21" l="1"/>
  <c r="J28" s="1"/>
</calcChain>
</file>

<file path=xl/sharedStrings.xml><?xml version="1.0" encoding="utf-8"?>
<sst xmlns="http://schemas.openxmlformats.org/spreadsheetml/2006/main" count="241" uniqueCount="121">
  <si>
    <t>Débit</t>
  </si>
  <si>
    <t>Crédit</t>
  </si>
  <si>
    <t>Achats de marchandises</t>
  </si>
  <si>
    <t>TTC</t>
  </si>
  <si>
    <t>Frais de transport</t>
  </si>
  <si>
    <t>Retour de marchandises</t>
  </si>
  <si>
    <t>Clients</t>
  </si>
  <si>
    <t>TVA déductible sur biens et services</t>
  </si>
  <si>
    <t>TVA déductible sur immobilisations</t>
  </si>
  <si>
    <t>TVA à  décaisser</t>
  </si>
  <si>
    <t>Produits divers de gestion courante</t>
  </si>
  <si>
    <t>Plan comptable</t>
  </si>
  <si>
    <t>JOURNAL D'ACHAT</t>
  </si>
  <si>
    <t>Comptes</t>
  </si>
  <si>
    <t>TVA à décaisser</t>
  </si>
  <si>
    <t>Fournisseurs immobilisations</t>
  </si>
  <si>
    <t>Fournisseurs biens et services</t>
  </si>
  <si>
    <t>TVA déductible sur BS</t>
  </si>
  <si>
    <t>Fournisseurs BS</t>
  </si>
  <si>
    <t>Charges  diverses de gestion courante</t>
  </si>
  <si>
    <t xml:space="preserve">Achats de matières </t>
  </si>
  <si>
    <t>44566 TVA DEDUCTIBLE</t>
  </si>
  <si>
    <t>44562 TVA DEDUCTIBLE</t>
  </si>
  <si>
    <t>Location</t>
  </si>
  <si>
    <t>Total HT</t>
  </si>
  <si>
    <t>Assurances</t>
  </si>
  <si>
    <t>Frais de voyages et déplacements</t>
  </si>
  <si>
    <t>Mobilier</t>
  </si>
  <si>
    <t>facture Papeterie générale</t>
  </si>
  <si>
    <t>Intitulés</t>
  </si>
  <si>
    <t xml:space="preserve">TVA </t>
  </si>
  <si>
    <t>Fournisseur Smain</t>
  </si>
  <si>
    <t>TTC AVOIR</t>
  </si>
  <si>
    <t>Fournisseur  PAPETERIE GLE</t>
  </si>
  <si>
    <t>Fournisseur  BURTEC</t>
  </si>
  <si>
    <t>UN BUREAU</t>
  </si>
  <si>
    <t>Assurances  SAA</t>
  </si>
  <si>
    <t>Factures fournisseurs  (ACHAT)</t>
  </si>
  <si>
    <t xml:space="preserve">TTC </t>
  </si>
  <si>
    <t>mobilis</t>
  </si>
  <si>
    <t>bimestre-</t>
  </si>
  <si>
    <t>Factures clients (Ventes)</t>
  </si>
  <si>
    <t>TVA collectée à 19%</t>
  </si>
  <si>
    <t>TVA collectée à 9%</t>
  </si>
  <si>
    <t>Achats de marchandises à 19%</t>
  </si>
  <si>
    <t>Achats de marchandises à 9%</t>
  </si>
  <si>
    <t>Fournitures de Bureau</t>
  </si>
  <si>
    <t>Ventes de marchandises à 19%</t>
  </si>
  <si>
    <t>Ventes de marchandises à 9%</t>
  </si>
  <si>
    <t>facture Smain</t>
  </si>
  <si>
    <t>Fournitures fourniture de bureaux</t>
  </si>
  <si>
    <t>facture BURTEC</t>
  </si>
  <si>
    <t>facture Assurances saa</t>
  </si>
  <si>
    <t>facture  mobilis</t>
  </si>
  <si>
    <t>TVA collectée 19%</t>
  </si>
  <si>
    <t>VENTE MARCHANDISE</t>
  </si>
  <si>
    <t>Fournisseur ALI</t>
  </si>
  <si>
    <t>EXO</t>
  </si>
  <si>
    <t>Ventes de marchandises  exonérée à 9%</t>
  </si>
  <si>
    <t>Stocks Marchandises</t>
  </si>
  <si>
    <t>FICHE   D'IMPUTATION</t>
  </si>
  <si>
    <t xml:space="preserve">FOLIO  N° </t>
  </si>
  <si>
    <t>Code journal</t>
  </si>
  <si>
    <t>90</t>
  </si>
  <si>
    <t>Journal     Op  Diverses</t>
  </si>
  <si>
    <t xml:space="preserve">Mois </t>
  </si>
  <si>
    <t>Année</t>
  </si>
  <si>
    <t>COMPTABILISATION G-50</t>
  </si>
  <si>
    <t>Code -R</t>
  </si>
  <si>
    <t>JOUR</t>
  </si>
  <si>
    <t>COMPTES</t>
  </si>
  <si>
    <t>LIBELLES</t>
  </si>
  <si>
    <t>VALEURS</t>
  </si>
  <si>
    <t>DEBITER</t>
  </si>
  <si>
    <t>CREDITER</t>
  </si>
  <si>
    <t>DEBIT</t>
  </si>
  <si>
    <t>CREDIT</t>
  </si>
  <si>
    <t>TVA collectée</t>
  </si>
  <si>
    <t>"</t>
  </si>
  <si>
    <t>TVA précompte ant</t>
  </si>
  <si>
    <t>TVA  biens &amp; sce</t>
  </si>
  <si>
    <t>TTVA sur immobilisations</t>
  </si>
  <si>
    <t>Crédit de TVA à reporter</t>
  </si>
  <si>
    <t>Suivant  déclaration G50</t>
  </si>
  <si>
    <t>SOUS TOTAL</t>
  </si>
  <si>
    <t>Taxe sur l'activité professionnelle</t>
  </si>
  <si>
    <t>(TAP) à payer</t>
  </si>
  <si>
    <t>sv déclaration G50</t>
  </si>
  <si>
    <t>TOTAL   BORDEREAU</t>
  </si>
  <si>
    <t>EURL DE BIENFAISANCE</t>
  </si>
  <si>
    <t>Taxe sur l'activité professionnelle due</t>
  </si>
  <si>
    <t>Location clarck</t>
  </si>
  <si>
    <t>facture Khaled</t>
  </si>
  <si>
    <t>Fournisseur Khaled</t>
  </si>
  <si>
    <t>facture Smain retour M/ses</t>
  </si>
  <si>
    <t>Mobois bimestre</t>
  </si>
  <si>
    <t>TVA collectée 9%</t>
  </si>
  <si>
    <t>facture  ZAKARYA</t>
  </si>
  <si>
    <t>facture SADDEK</t>
  </si>
  <si>
    <t>TVA collectée 0%</t>
  </si>
  <si>
    <t>JOURNAL DES VENTES</t>
  </si>
  <si>
    <t>Fournisseur  ZAKARYA</t>
  </si>
  <si>
    <t>Fournisseur SADDEK</t>
  </si>
  <si>
    <t>facture ALI -  A en franchise</t>
  </si>
  <si>
    <t>Ventes de marchandises à 0%</t>
  </si>
  <si>
    <t>7071 Ventes à 19%</t>
  </si>
  <si>
    <t>7072 Ventes à 9%</t>
  </si>
  <si>
    <t>44571-TVA collectée à 19%</t>
  </si>
  <si>
    <t>44572-TVA collectée à 9%</t>
  </si>
  <si>
    <t>SD</t>
  </si>
  <si>
    <t>SC</t>
  </si>
  <si>
    <t>7072 Ventes à 0%</t>
  </si>
  <si>
    <t>GRAND LIVRE</t>
  </si>
  <si>
    <t>CA TOTAL</t>
  </si>
  <si>
    <t>TAP</t>
  </si>
  <si>
    <t>Raison Social</t>
  </si>
  <si>
    <t>R social</t>
  </si>
  <si>
    <t>TVA A REGLER</t>
  </si>
  <si>
    <t>TAP DUE</t>
  </si>
  <si>
    <t>BANQUE</t>
  </si>
  <si>
    <t>JOURNAL BQUE</t>
  </si>
</sst>
</file>

<file path=xl/styles.xml><?xml version="1.0" encoding="utf-8"?>
<styleSheet xmlns="http://schemas.openxmlformats.org/spreadsheetml/2006/main">
  <numFmts count="14">
    <numFmt numFmtId="43" formatCode="_-* #,##0.00\ _€_-;\-* #,##0.00\ _€_-;_-* &quot;-&quot;??\ _€_-;_-@_-"/>
    <numFmt numFmtId="164" formatCode="_-* #,##0.00\ &quot;F&quot;_-;\-* #,##0.00\ &quot;F&quot;_-;_-* &quot;-&quot;??\ &quot;F&quot;_-;_-@_-"/>
    <numFmt numFmtId="165" formatCode="_-* #,##0.00\ _F_-;\-* #,##0.00\ _F_-;_-* &quot;-&quot;??\ _F_-;_-@_-"/>
    <numFmt numFmtId="166" formatCode="_-* #,##0.00\ [$€-1]_-;\-* #,##0.00\ [$€-1]_-;_-* &quot;-&quot;??\ [$€-1]_-"/>
    <numFmt numFmtId="167" formatCode="_-* #,##0\ _F_-;\-* #,##0\ _F_-;_-* &quot;-&quot;??\ _F_-;_-@_-"/>
    <numFmt numFmtId="168" formatCode="_-* #,##0.00\ [$€-40C]_-;\-* #,##0.00\ [$€-40C]_-;_-* &quot;-&quot;??\ [$€-40C]_-;_-@_-"/>
    <numFmt numFmtId="169" formatCode="d/m;@"/>
    <numFmt numFmtId="170" formatCode="[$-40C]mmm\-yy;@"/>
    <numFmt numFmtId="171" formatCode="_-* #,##0.00_F_F_-;_-* #,##0.00_F_F\-;_-* &quot;-&quot;??_F_F_-;_-@_-"/>
    <numFmt numFmtId="172" formatCode="_-* #,##0.00\ [$€]_-;\-* #,##0.00\ [$€]_-;_-* &quot;-&quot;??\ [$€]_-;_-@_-"/>
    <numFmt numFmtId="173" formatCode="[$-40C]d\-mmm;@"/>
    <numFmt numFmtId="174" formatCode="_-* #,##0.00\ _د_._ج_._‏_-;\-* #,##0.00\ _د_._ج_._‏_-;_-* &quot;-&quot;??\ _د_._ج_._‏_-;_-@_-"/>
    <numFmt numFmtId="175" formatCode="0.00;[Red]0.00"/>
    <numFmt numFmtId="176" formatCode="_(&quot;$&quot;* #,##0.00_);_(&quot;$&quot;* \(#,##0.00\);_(&quot;$&quot;* &quot;-&quot;??_);_(@_)"/>
  </numFmts>
  <fonts count="59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6"/>
      <name val="Franklin Gothic Medium"/>
      <family val="2"/>
    </font>
    <font>
      <sz val="12"/>
      <name val="Franklin Gothic Medium"/>
      <family val="2"/>
    </font>
    <font>
      <sz val="10"/>
      <name val="Cambria"/>
      <family val="1"/>
    </font>
    <font>
      <sz val="11"/>
      <name val="Cambria"/>
      <family val="1"/>
    </font>
    <font>
      <sz val="11"/>
      <name val="Arial"/>
      <family val="2"/>
    </font>
    <font>
      <b/>
      <sz val="10"/>
      <name val="Cambria"/>
      <family val="1"/>
    </font>
    <font>
      <b/>
      <sz val="22"/>
      <name val="Arial"/>
      <family val="2"/>
    </font>
    <font>
      <b/>
      <sz val="16"/>
      <name val="Franklin Gothic Medium"/>
      <family val="2"/>
    </font>
    <font>
      <b/>
      <sz val="11"/>
      <name val="Franklin Gothic Medium"/>
      <family val="2"/>
    </font>
    <font>
      <sz val="11"/>
      <name val="Franklin Gothic Medium"/>
      <family val="2"/>
    </font>
    <font>
      <sz val="9"/>
      <name val="Franklin Gothic Medium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mbria"/>
      <family val="1"/>
    </font>
    <font>
      <sz val="11"/>
      <color rgb="FFFF0000"/>
      <name val="Franklin Gothic Medium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rgb="FF000000"/>
      <name val="Calibri"/>
      <family val="2"/>
      <charset val="204"/>
    </font>
    <font>
      <b/>
      <sz val="8"/>
      <name val="Times New Roman"/>
      <family val="1"/>
    </font>
    <font>
      <b/>
      <sz val="18"/>
      <name val="Times New Roman"/>
      <family val="1"/>
    </font>
    <font>
      <b/>
      <i/>
      <sz val="14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sz val="10"/>
      <color rgb="FF0033CC"/>
      <name val="Times New Roman"/>
      <family val="1"/>
    </font>
    <font>
      <i/>
      <sz val="10"/>
      <color rgb="FFFF0000"/>
      <name val="Times New Roman"/>
      <family val="1"/>
    </font>
    <font>
      <b/>
      <i/>
      <sz val="12"/>
      <name val="Times New Roman"/>
      <family val="1"/>
    </font>
    <font>
      <b/>
      <i/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11"/>
      <color indexed="20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9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7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52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 applyFont="0" applyFill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5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6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0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22" borderId="58" applyNumberFormat="0" applyAlignment="0" applyProtection="0"/>
    <xf numFmtId="0" fontId="40" fillId="22" borderId="58" applyNumberFormat="0" applyAlignment="0" applyProtection="0"/>
    <xf numFmtId="0" fontId="40" fillId="22" borderId="58" applyNumberFormat="0" applyAlignment="0" applyProtection="0"/>
    <xf numFmtId="0" fontId="40" fillId="22" borderId="58" applyNumberFormat="0" applyAlignment="0" applyProtection="0"/>
    <xf numFmtId="0" fontId="40" fillId="22" borderId="58" applyNumberFormat="0" applyAlignment="0" applyProtection="0"/>
    <xf numFmtId="0" fontId="41" fillId="0" borderId="59" applyNumberFormat="0" applyFill="0" applyAlignment="0" applyProtection="0"/>
    <xf numFmtId="0" fontId="41" fillId="0" borderId="59" applyNumberFormat="0" applyFill="0" applyAlignment="0" applyProtection="0"/>
    <xf numFmtId="0" fontId="41" fillId="0" borderId="59" applyNumberFormat="0" applyFill="0" applyAlignment="0" applyProtection="0"/>
    <xf numFmtId="0" fontId="41" fillId="0" borderId="59" applyNumberFormat="0" applyFill="0" applyAlignment="0" applyProtection="0"/>
    <xf numFmtId="0" fontId="41" fillId="0" borderId="59" applyNumberFormat="0" applyFill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3" fillId="23" borderId="60" applyNumberFormat="0" applyFont="0" applyAlignment="0" applyProtection="0"/>
    <xf numFmtId="0" fontId="42" fillId="9" borderId="58" applyNumberFormat="0" applyAlignment="0" applyProtection="0"/>
    <xf numFmtId="0" fontId="42" fillId="9" borderId="58" applyNumberFormat="0" applyAlignment="0" applyProtection="0"/>
    <xf numFmtId="0" fontId="42" fillId="9" borderId="58" applyNumberFormat="0" applyAlignment="0" applyProtection="0"/>
    <xf numFmtId="0" fontId="42" fillId="9" borderId="58" applyNumberFormat="0" applyAlignment="0" applyProtection="0"/>
    <xf numFmtId="0" fontId="42" fillId="9" borderId="58" applyNumberFormat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0" fontId="44" fillId="5" borderId="0" applyNumberFormat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5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46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7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6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5" fillId="0" borderId="0"/>
    <xf numFmtId="0" fontId="3" fillId="0" borderId="0"/>
    <xf numFmtId="0" fontId="3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9" fontId="3" fillId="0" borderId="0" applyFont="0" applyFill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50" fillId="22" borderId="61" applyNumberFormat="0" applyAlignment="0" applyProtection="0"/>
    <xf numFmtId="0" fontId="50" fillId="22" borderId="61" applyNumberFormat="0" applyAlignment="0" applyProtection="0"/>
    <xf numFmtId="0" fontId="50" fillId="22" borderId="61" applyNumberFormat="0" applyAlignment="0" applyProtection="0"/>
    <xf numFmtId="0" fontId="50" fillId="22" borderId="61" applyNumberFormat="0" applyAlignment="0" applyProtection="0"/>
    <xf numFmtId="0" fontId="50" fillId="22" borderId="61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53" fillId="0" borderId="62" applyNumberFormat="0" applyFill="0" applyAlignment="0" applyProtection="0"/>
    <xf numFmtId="0" fontId="54" fillId="0" borderId="63" applyNumberFormat="0" applyFill="0" applyAlignment="0" applyProtection="0"/>
    <xf numFmtId="0" fontId="54" fillId="0" borderId="63" applyNumberFormat="0" applyFill="0" applyAlignment="0" applyProtection="0"/>
    <xf numFmtId="0" fontId="54" fillId="0" borderId="63" applyNumberFormat="0" applyFill="0" applyAlignment="0" applyProtection="0"/>
    <xf numFmtId="0" fontId="54" fillId="0" borderId="63" applyNumberFormat="0" applyFill="0" applyAlignment="0" applyProtection="0"/>
    <xf numFmtId="0" fontId="54" fillId="0" borderId="63" applyNumberFormat="0" applyFill="0" applyAlignment="0" applyProtection="0"/>
    <xf numFmtId="0" fontId="55" fillId="0" borderId="64" applyNumberFormat="0" applyFill="0" applyAlignment="0" applyProtection="0"/>
    <xf numFmtId="0" fontId="55" fillId="0" borderId="64" applyNumberFormat="0" applyFill="0" applyAlignment="0" applyProtection="0"/>
    <xf numFmtId="0" fontId="55" fillId="0" borderId="64" applyNumberFormat="0" applyFill="0" applyAlignment="0" applyProtection="0"/>
    <xf numFmtId="0" fontId="55" fillId="0" borderId="64" applyNumberFormat="0" applyFill="0" applyAlignment="0" applyProtection="0"/>
    <xf numFmtId="0" fontId="55" fillId="0" borderId="64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65" applyNumberFormat="0" applyFill="0" applyAlignment="0" applyProtection="0"/>
    <xf numFmtId="0" fontId="56" fillId="0" borderId="65" applyNumberFormat="0" applyFill="0" applyAlignment="0" applyProtection="0"/>
    <xf numFmtId="0" fontId="56" fillId="0" borderId="65" applyNumberFormat="0" applyFill="0" applyAlignment="0" applyProtection="0"/>
    <xf numFmtId="0" fontId="56" fillId="0" borderId="65" applyNumberFormat="0" applyFill="0" applyAlignment="0" applyProtection="0"/>
    <xf numFmtId="0" fontId="56" fillId="0" borderId="65" applyNumberFormat="0" applyFill="0" applyAlignment="0" applyProtection="0"/>
    <xf numFmtId="0" fontId="57" fillId="25" borderId="66" applyNumberFormat="0" applyAlignment="0" applyProtection="0"/>
    <xf numFmtId="0" fontId="57" fillId="25" borderId="66" applyNumberFormat="0" applyAlignment="0" applyProtection="0"/>
    <xf numFmtId="0" fontId="57" fillId="25" borderId="66" applyNumberFormat="0" applyAlignment="0" applyProtection="0"/>
    <xf numFmtId="0" fontId="57" fillId="25" borderId="66" applyNumberFormat="0" applyAlignment="0" applyProtection="0"/>
    <xf numFmtId="0" fontId="57" fillId="25" borderId="66" applyNumberFormat="0" applyAlignment="0" applyProtection="0"/>
    <xf numFmtId="176" fontId="3" fillId="0" borderId="0" applyFont="0" applyFill="0" applyBorder="0" applyAlignment="0" applyProtection="0"/>
    <xf numFmtId="0" fontId="46" fillId="0" borderId="0"/>
  </cellStyleXfs>
  <cellXfs count="201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8" fillId="0" borderId="0" xfId="0" applyFont="1" applyBorder="1"/>
    <xf numFmtId="0" fontId="3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3" fillId="0" borderId="14" xfId="0" applyFont="1" applyBorder="1"/>
    <xf numFmtId="0" fontId="13" fillId="0" borderId="19" xfId="0" applyFont="1" applyBorder="1"/>
    <xf numFmtId="0" fontId="14" fillId="0" borderId="0" xfId="0" applyFont="1"/>
    <xf numFmtId="168" fontId="14" fillId="0" borderId="0" xfId="0" applyNumberFormat="1" applyFont="1"/>
    <xf numFmtId="0" fontId="15" fillId="0" borderId="0" xfId="0" applyFont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165" fontId="15" fillId="0" borderId="3" xfId="2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165" fontId="16" fillId="0" borderId="3" xfId="2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/>
    <xf numFmtId="43" fontId="13" fillId="0" borderId="15" xfId="3" applyNumberFormat="1" applyFont="1" applyBorder="1"/>
    <xf numFmtId="43" fontId="13" fillId="0" borderId="18" xfId="0" applyNumberFormat="1" applyFont="1" applyBorder="1"/>
    <xf numFmtId="43" fontId="13" fillId="0" borderId="17" xfId="3" applyNumberFormat="1" applyFont="1" applyBorder="1"/>
    <xf numFmtId="43" fontId="13" fillId="0" borderId="18" xfId="3" applyNumberFormat="1" applyFont="1" applyBorder="1"/>
    <xf numFmtId="0" fontId="13" fillId="0" borderId="16" xfId="0" applyFont="1" applyBorder="1" applyAlignment="1">
      <alignment horizontal="left"/>
    </xf>
    <xf numFmtId="0" fontId="13" fillId="0" borderId="16" xfId="0" applyFont="1" applyBorder="1"/>
    <xf numFmtId="0" fontId="14" fillId="0" borderId="15" xfId="0" applyFont="1" applyBorder="1"/>
    <xf numFmtId="0" fontId="14" fillId="0" borderId="17" xfId="0" applyFont="1" applyBorder="1"/>
    <xf numFmtId="9" fontId="14" fillId="0" borderId="17" xfId="0" applyNumberFormat="1" applyFont="1" applyBorder="1"/>
    <xf numFmtId="0" fontId="14" fillId="0" borderId="18" xfId="0" applyFont="1" applyBorder="1"/>
    <xf numFmtId="0" fontId="12" fillId="0" borderId="0" xfId="0" applyFont="1" applyAlignment="1">
      <alignment horizontal="center"/>
    </xf>
    <xf numFmtId="0" fontId="6" fillId="0" borderId="21" xfId="0" applyFont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20" fillId="0" borderId="16" xfId="0" applyFont="1" applyBorder="1" applyAlignment="1">
      <alignment horizontal="center"/>
    </xf>
    <xf numFmtId="0" fontId="21" fillId="0" borderId="0" xfId="4" applyFont="1"/>
    <xf numFmtId="0" fontId="22" fillId="0" borderId="0" xfId="4" applyFont="1"/>
    <xf numFmtId="0" fontId="23" fillId="0" borderId="0" xfId="5"/>
    <xf numFmtId="0" fontId="25" fillId="0" borderId="0" xfId="4" applyFont="1"/>
    <xf numFmtId="0" fontId="25" fillId="0" borderId="0" xfId="4" applyFont="1" applyAlignment="1">
      <alignment horizontal="center"/>
    </xf>
    <xf numFmtId="0" fontId="26" fillId="0" borderId="0" xfId="4" applyFont="1" applyAlignment="1">
      <alignment horizontal="center"/>
    </xf>
    <xf numFmtId="0" fontId="21" fillId="0" borderId="23" xfId="4" applyFont="1" applyBorder="1"/>
    <xf numFmtId="0" fontId="21" fillId="0" borderId="0" xfId="4" applyFont="1" applyAlignment="1">
      <alignment horizontal="center"/>
    </xf>
    <xf numFmtId="49" fontId="21" fillId="0" borderId="3" xfId="4" applyNumberFormat="1" applyFont="1" applyBorder="1" applyAlignment="1">
      <alignment horizontal="center"/>
    </xf>
    <xf numFmtId="0" fontId="21" fillId="0" borderId="26" xfId="4" applyFont="1" applyBorder="1"/>
    <xf numFmtId="17" fontId="21" fillId="0" borderId="3" xfId="4" applyNumberFormat="1" applyFont="1" applyBorder="1" applyAlignment="1">
      <alignment horizontal="center"/>
    </xf>
    <xf numFmtId="0" fontId="21" fillId="0" borderId="3" xfId="4" applyFont="1" applyBorder="1" applyAlignment="1">
      <alignment horizontal="center"/>
    </xf>
    <xf numFmtId="170" fontId="27" fillId="0" borderId="0" xfId="4" applyNumberFormat="1" applyFont="1" applyAlignment="1">
      <alignment horizontal="left" vertical="center"/>
    </xf>
    <xf numFmtId="0" fontId="21" fillId="0" borderId="3" xfId="4" applyFont="1" applyBorder="1" applyAlignment="1">
      <alignment vertical="center"/>
    </xf>
    <xf numFmtId="0" fontId="21" fillId="0" borderId="30" xfId="4" applyFont="1" applyBorder="1" applyAlignment="1">
      <alignment horizontal="center" vertical="center"/>
    </xf>
    <xf numFmtId="0" fontId="21" fillId="0" borderId="18" xfId="4" applyFont="1" applyBorder="1" applyAlignment="1">
      <alignment horizontal="center" vertical="center"/>
    </xf>
    <xf numFmtId="0" fontId="21" fillId="0" borderId="31" xfId="4" applyFont="1" applyBorder="1" applyAlignment="1">
      <alignment horizontal="center" vertical="center"/>
    </xf>
    <xf numFmtId="49" fontId="22" fillId="0" borderId="32" xfId="4" applyNumberFormat="1" applyFont="1" applyBorder="1" applyAlignment="1" applyProtection="1">
      <alignment horizontal="center"/>
      <protection locked="0"/>
    </xf>
    <xf numFmtId="169" fontId="21" fillId="0" borderId="33" xfId="4" applyNumberFormat="1" applyFont="1" applyBorder="1" applyAlignment="1" applyProtection="1">
      <alignment horizontal="center"/>
      <protection locked="0"/>
    </xf>
    <xf numFmtId="0" fontId="29" fillId="0" borderId="33" xfId="6" applyFont="1" applyBorder="1" applyAlignment="1" applyProtection="1">
      <alignment horizontal="center" vertical="center"/>
      <protection locked="0"/>
    </xf>
    <xf numFmtId="0" fontId="29" fillId="0" borderId="34" xfId="4" applyFont="1" applyBorder="1" applyAlignment="1" applyProtection="1">
      <alignment horizontal="center" vertical="center"/>
      <protection locked="0"/>
    </xf>
    <xf numFmtId="43" fontId="30" fillId="0" borderId="34" xfId="4" applyNumberFormat="1" applyFont="1" applyBorder="1"/>
    <xf numFmtId="0" fontId="30" fillId="0" borderId="35" xfId="4" applyFont="1" applyBorder="1"/>
    <xf numFmtId="170" fontId="30" fillId="0" borderId="36" xfId="4" applyNumberFormat="1" applyFont="1" applyBorder="1" applyAlignment="1">
      <alignment horizontal="center"/>
    </xf>
    <xf numFmtId="165" fontId="29" fillId="0" borderId="33" xfId="7" applyNumberFormat="1" applyFont="1" applyBorder="1"/>
    <xf numFmtId="165" fontId="29" fillId="0" borderId="37" xfId="7" applyNumberFormat="1" applyFont="1" applyBorder="1"/>
    <xf numFmtId="0" fontId="22" fillId="0" borderId="38" xfId="4" applyFont="1" applyBorder="1" applyAlignment="1" applyProtection="1">
      <alignment horizontal="center"/>
      <protection locked="0"/>
    </xf>
    <xf numFmtId="0" fontId="21" fillId="0" borderId="39" xfId="4" applyFont="1" applyBorder="1" applyAlignment="1" applyProtection="1">
      <alignment horizontal="center"/>
      <protection locked="0"/>
    </xf>
    <xf numFmtId="0" fontId="29" fillId="0" borderId="39" xfId="6" applyFont="1" applyBorder="1" applyAlignment="1" applyProtection="1">
      <alignment horizontal="center" vertical="center"/>
      <protection locked="0"/>
    </xf>
    <xf numFmtId="0" fontId="31" fillId="0" borderId="40" xfId="4" applyFont="1" applyBorder="1" applyAlignment="1" applyProtection="1">
      <alignment horizontal="center" vertical="center"/>
      <protection locked="0"/>
    </xf>
    <xf numFmtId="43" fontId="30" fillId="0" borderId="40" xfId="4" applyNumberFormat="1" applyFont="1" applyBorder="1"/>
    <xf numFmtId="170" fontId="30" fillId="0" borderId="41" xfId="4" applyNumberFormat="1" applyFont="1" applyBorder="1" applyAlignment="1">
      <alignment horizontal="left"/>
    </xf>
    <xf numFmtId="0" fontId="30" fillId="0" borderId="42" xfId="4" applyFont="1" applyBorder="1" applyAlignment="1">
      <alignment horizontal="center"/>
    </xf>
    <xf numFmtId="165" fontId="29" fillId="0" borderId="39" xfId="7" applyNumberFormat="1" applyFont="1" applyBorder="1"/>
    <xf numFmtId="165" fontId="29" fillId="0" borderId="43" xfId="7" applyNumberFormat="1" applyFont="1" applyBorder="1"/>
    <xf numFmtId="0" fontId="30" fillId="0" borderId="41" xfId="4" applyFont="1" applyBorder="1"/>
    <xf numFmtId="165" fontId="32" fillId="0" borderId="39" xfId="7" applyNumberFormat="1" applyFont="1" applyBorder="1"/>
    <xf numFmtId="0" fontId="30" fillId="0" borderId="42" xfId="4" applyFont="1" applyBorder="1"/>
    <xf numFmtId="0" fontId="22" fillId="0" borderId="44" xfId="4" applyFont="1" applyBorder="1" applyAlignment="1" applyProtection="1">
      <alignment horizontal="center"/>
      <protection locked="0"/>
    </xf>
    <xf numFmtId="0" fontId="21" fillId="0" borderId="45" xfId="4" applyFont="1" applyBorder="1" applyAlignment="1" applyProtection="1">
      <alignment horizontal="center"/>
      <protection locked="0"/>
    </xf>
    <xf numFmtId="0" fontId="29" fillId="0" borderId="45" xfId="6" applyFont="1" applyBorder="1" applyAlignment="1" applyProtection="1">
      <alignment horizontal="center" vertical="center"/>
      <protection locked="0"/>
    </xf>
    <xf numFmtId="0" fontId="31" fillId="0" borderId="46" xfId="4" applyFont="1" applyBorder="1" applyAlignment="1" applyProtection="1">
      <alignment horizontal="center" vertical="center"/>
      <protection locked="0"/>
    </xf>
    <xf numFmtId="165" fontId="29" fillId="0" borderId="45" xfId="7" applyNumberFormat="1" applyFont="1" applyBorder="1"/>
    <xf numFmtId="165" fontId="29" fillId="0" borderId="49" xfId="7" applyNumberFormat="1" applyFont="1" applyBorder="1"/>
    <xf numFmtId="0" fontId="22" fillId="0" borderId="10" xfId="4" applyFont="1" applyBorder="1" applyAlignment="1" applyProtection="1">
      <alignment horizontal="center"/>
      <protection locked="0"/>
    </xf>
    <xf numFmtId="0" fontId="21" fillId="0" borderId="3" xfId="4" applyFont="1" applyBorder="1" applyAlignment="1" applyProtection="1">
      <alignment horizontal="center"/>
      <protection locked="0"/>
    </xf>
    <xf numFmtId="0" fontId="29" fillId="0" borderId="3" xfId="6" applyFont="1" applyBorder="1" applyAlignment="1" applyProtection="1">
      <alignment horizontal="center" vertical="center"/>
      <protection locked="0"/>
    </xf>
    <xf numFmtId="0" fontId="31" fillId="0" borderId="30" xfId="4" applyFont="1" applyBorder="1" applyAlignment="1" applyProtection="1">
      <alignment horizontal="center" vertical="center"/>
      <protection locked="0"/>
    </xf>
    <xf numFmtId="165" fontId="29" fillId="2" borderId="3" xfId="7" applyNumberFormat="1" applyFont="1" applyFill="1" applyBorder="1"/>
    <xf numFmtId="165" fontId="29" fillId="2" borderId="1" xfId="7" applyNumberFormat="1" applyFont="1" applyFill="1" applyBorder="1"/>
    <xf numFmtId="0" fontId="22" fillId="0" borderId="32" xfId="4" applyFont="1" applyBorder="1" applyAlignment="1" applyProtection="1">
      <alignment horizontal="center"/>
      <protection locked="0"/>
    </xf>
    <xf numFmtId="0" fontId="21" fillId="0" borderId="33" xfId="4" applyFont="1" applyBorder="1" applyAlignment="1" applyProtection="1">
      <alignment horizontal="center"/>
      <protection locked="0"/>
    </xf>
    <xf numFmtId="0" fontId="31" fillId="0" borderId="34" xfId="4" applyFont="1" applyBorder="1" applyAlignment="1" applyProtection="1">
      <alignment horizontal="center" vertical="center"/>
      <protection locked="0"/>
    </xf>
    <xf numFmtId="169" fontId="21" fillId="0" borderId="39" xfId="4" applyNumberFormat="1" applyFont="1" applyBorder="1" applyAlignment="1" applyProtection="1">
      <alignment horizontal="center"/>
      <protection locked="0"/>
    </xf>
    <xf numFmtId="43" fontId="30" fillId="3" borderId="40" xfId="4" applyNumberFormat="1" applyFont="1" applyFill="1" applyBorder="1"/>
    <xf numFmtId="43" fontId="33" fillId="3" borderId="41" xfId="4" applyNumberFormat="1" applyFont="1" applyFill="1" applyBorder="1"/>
    <xf numFmtId="167" fontId="29" fillId="0" borderId="43" xfId="7" applyNumberFormat="1" applyFont="1" applyBorder="1"/>
    <xf numFmtId="43" fontId="34" fillId="3" borderId="40" xfId="4" applyNumberFormat="1" applyFont="1" applyFill="1" applyBorder="1"/>
    <xf numFmtId="43" fontId="30" fillId="3" borderId="42" xfId="4" applyNumberFormat="1" applyFont="1" applyFill="1" applyBorder="1"/>
    <xf numFmtId="165" fontId="29" fillId="0" borderId="52" xfId="7" applyNumberFormat="1" applyFont="1" applyBorder="1"/>
    <xf numFmtId="165" fontId="29" fillId="0" borderId="53" xfId="7" applyNumberFormat="1" applyFont="1" applyBorder="1"/>
    <xf numFmtId="49" fontId="22" fillId="0" borderId="54" xfId="4" applyNumberFormat="1" applyFont="1" applyBorder="1" applyAlignment="1" applyProtection="1">
      <alignment horizontal="center"/>
      <protection locked="0"/>
    </xf>
    <xf numFmtId="0" fontId="21" fillId="0" borderId="55" xfId="4" applyFont="1" applyBorder="1" applyAlignment="1" applyProtection="1">
      <alignment horizontal="center"/>
      <protection locked="0"/>
    </xf>
    <xf numFmtId="0" fontId="35" fillId="0" borderId="55" xfId="4" applyFont="1" applyBorder="1" applyAlignment="1" applyProtection="1">
      <alignment horizontal="center" vertical="center"/>
      <protection locked="0"/>
    </xf>
    <xf numFmtId="0" fontId="31" fillId="0" borderId="56" xfId="4" applyFont="1" applyBorder="1" applyAlignment="1" applyProtection="1">
      <alignment horizontal="center" vertical="center"/>
      <protection locked="0"/>
    </xf>
    <xf numFmtId="171" fontId="31" fillId="0" borderId="55" xfId="4" applyNumberFormat="1" applyFont="1" applyBorder="1"/>
    <xf numFmtId="171" fontId="31" fillId="0" borderId="57" xfId="4" applyNumberFormat="1" applyFont="1" applyBorder="1"/>
    <xf numFmtId="0" fontId="21" fillId="0" borderId="0" xfId="4" applyFont="1" applyProtection="1">
      <protection locked="0"/>
    </xf>
    <xf numFmtId="0" fontId="58" fillId="0" borderId="3" xfId="0" applyFont="1" applyBorder="1" applyAlignment="1">
      <alignment vertical="center"/>
    </xf>
    <xf numFmtId="0" fontId="12" fillId="0" borderId="2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14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6" fillId="0" borderId="55" xfId="4" applyFont="1" applyBorder="1" applyAlignment="1">
      <alignment horizontal="center"/>
    </xf>
    <xf numFmtId="0" fontId="21" fillId="0" borderId="27" xfId="4" applyFont="1" applyBorder="1" applyAlignment="1">
      <alignment horizontal="center" vertical="center"/>
    </xf>
    <xf numFmtId="0" fontId="21" fillId="0" borderId="29" xfId="4" applyFont="1" applyBorder="1" applyAlignment="1">
      <alignment horizontal="center" vertical="center"/>
    </xf>
    <xf numFmtId="43" fontId="30" fillId="0" borderId="46" xfId="4" applyNumberFormat="1" applyFont="1" applyBorder="1" applyAlignment="1">
      <alignment horizontal="center"/>
    </xf>
    <xf numFmtId="0" fontId="30" fillId="0" borderId="47" xfId="4" applyFont="1" applyBorder="1" applyAlignment="1">
      <alignment horizontal="center"/>
    </xf>
    <xf numFmtId="0" fontId="30" fillId="0" borderId="48" xfId="4" applyFont="1" applyBorder="1" applyAlignment="1">
      <alignment horizontal="center"/>
    </xf>
    <xf numFmtId="43" fontId="30" fillId="2" borderId="30" xfId="4" applyNumberFormat="1" applyFont="1" applyFill="1" applyBorder="1" applyAlignment="1">
      <alignment horizontal="right"/>
    </xf>
    <xf numFmtId="0" fontId="30" fillId="2" borderId="50" xfId="4" applyFont="1" applyFill="1" applyBorder="1" applyAlignment="1">
      <alignment horizontal="right"/>
    </xf>
    <xf numFmtId="0" fontId="30" fillId="2" borderId="51" xfId="4" applyFont="1" applyFill="1" applyBorder="1" applyAlignment="1">
      <alignment horizontal="right"/>
    </xf>
    <xf numFmtId="43" fontId="30" fillId="0" borderId="34" xfId="4" applyNumberFormat="1" applyFont="1" applyBorder="1" applyAlignment="1">
      <alignment horizontal="left"/>
    </xf>
    <xf numFmtId="0" fontId="30" fillId="0" borderId="35" xfId="4" applyFont="1" applyBorder="1" applyAlignment="1">
      <alignment horizontal="left"/>
    </xf>
    <xf numFmtId="0" fontId="30" fillId="0" borderId="36" xfId="4" applyFont="1" applyBorder="1" applyAlignment="1">
      <alignment horizontal="left"/>
    </xf>
    <xf numFmtId="43" fontId="30" fillId="3" borderId="40" xfId="4" applyNumberFormat="1" applyFont="1" applyFill="1" applyBorder="1" applyAlignment="1">
      <alignment horizontal="center"/>
    </xf>
    <xf numFmtId="0" fontId="30" fillId="3" borderId="41" xfId="4" applyFont="1" applyFill="1" applyBorder="1" applyAlignment="1">
      <alignment horizontal="center"/>
    </xf>
    <xf numFmtId="0" fontId="30" fillId="3" borderId="42" xfId="4" applyFont="1" applyFill="1" applyBorder="1" applyAlignment="1">
      <alignment horizontal="center"/>
    </xf>
    <xf numFmtId="0" fontId="21" fillId="0" borderId="0" xfId="4" applyFont="1" applyAlignment="1">
      <alignment horizontal="center"/>
    </xf>
    <xf numFmtId="0" fontId="28" fillId="0" borderId="0" xfId="4" applyFont="1" applyAlignment="1">
      <alignment horizontal="center" vertical="center"/>
    </xf>
    <xf numFmtId="0" fontId="21" fillId="0" borderId="8" xfId="4" applyFont="1" applyBorder="1" applyAlignment="1">
      <alignment horizontal="center" vertical="center" textRotation="90"/>
    </xf>
    <xf numFmtId="0" fontId="21" fillId="0" borderId="10" xfId="4" applyFont="1" applyBorder="1" applyAlignment="1">
      <alignment horizontal="center" vertical="center" textRotation="90"/>
    </xf>
    <xf numFmtId="0" fontId="21" fillId="0" borderId="9" xfId="4" applyFont="1" applyBorder="1" applyAlignment="1">
      <alignment horizontal="center" vertical="center" textRotation="90"/>
    </xf>
    <xf numFmtId="0" fontId="21" fillId="0" borderId="3" xfId="4" applyFont="1" applyBorder="1" applyAlignment="1">
      <alignment horizontal="center" vertical="center" textRotation="90"/>
    </xf>
    <xf numFmtId="0" fontId="21" fillId="0" borderId="28" xfId="4" applyFont="1" applyBorder="1" applyAlignment="1">
      <alignment horizontal="center" vertical="center"/>
    </xf>
    <xf numFmtId="0" fontId="22" fillId="0" borderId="0" xfId="4" applyFont="1" applyAlignment="1">
      <alignment horizontal="center"/>
    </xf>
    <xf numFmtId="0" fontId="24" fillId="0" borderId="0" xfId="4" applyFont="1" applyAlignment="1">
      <alignment horizontal="left"/>
    </xf>
    <xf numFmtId="0" fontId="22" fillId="0" borderId="0" xfId="4" applyFont="1" applyAlignment="1">
      <alignment horizontal="left"/>
    </xf>
    <xf numFmtId="0" fontId="27" fillId="0" borderId="24" xfId="4" applyFont="1" applyBorder="1" applyAlignment="1">
      <alignment horizontal="center"/>
    </xf>
    <xf numFmtId="0" fontId="27" fillId="0" borderId="23" xfId="4" applyFont="1" applyBorder="1" applyAlignment="1">
      <alignment horizontal="center"/>
    </xf>
    <xf numFmtId="0" fontId="27" fillId="0" borderId="25" xfId="4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5" fontId="15" fillId="0" borderId="0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0" fillId="0" borderId="67" xfId="0" applyBorder="1" applyAlignment="1">
      <alignment horizontal="center"/>
    </xf>
    <xf numFmtId="43" fontId="0" fillId="0" borderId="68" xfId="0" applyNumberFormat="1" applyBorder="1"/>
    <xf numFmtId="43" fontId="0" fillId="0" borderId="69" xfId="0" applyNumberFormat="1" applyBorder="1"/>
    <xf numFmtId="43" fontId="0" fillId="0" borderId="0" xfId="0" applyNumberFormat="1" applyBorder="1"/>
    <xf numFmtId="43" fontId="0" fillId="0" borderId="21" xfId="0" applyNumberFormat="1" applyBorder="1"/>
    <xf numFmtId="43" fontId="0" fillId="0" borderId="0" xfId="0" applyNumberFormat="1"/>
    <xf numFmtId="0" fontId="3" fillId="0" borderId="0" xfId="0" applyFont="1" applyAlignment="1">
      <alignment horizontal="right"/>
    </xf>
    <xf numFmtId="0" fontId="0" fillId="0" borderId="4" xfId="0" applyBorder="1"/>
    <xf numFmtId="0" fontId="17" fillId="0" borderId="0" xfId="0" applyFont="1" applyAlignment="1"/>
    <xf numFmtId="165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24" fillId="0" borderId="0" xfId="4" applyFont="1" applyAlignment="1"/>
    <xf numFmtId="0" fontId="21" fillId="0" borderId="70" xfId="4" applyFont="1" applyBorder="1" applyAlignment="1">
      <alignment vertical="center"/>
    </xf>
    <xf numFmtId="0" fontId="21" fillId="0" borderId="68" xfId="4" applyFont="1" applyBorder="1" applyAlignment="1">
      <alignment vertical="center"/>
    </xf>
    <xf numFmtId="0" fontId="21" fillId="0" borderId="71" xfId="4" applyFont="1" applyBorder="1" applyAlignment="1">
      <alignment vertical="center"/>
    </xf>
    <xf numFmtId="0" fontId="21" fillId="0" borderId="19" xfId="4" applyFont="1" applyBorder="1" applyAlignment="1">
      <alignment vertical="center"/>
    </xf>
    <xf numFmtId="0" fontId="21" fillId="0" borderId="20" xfId="4" applyFont="1" applyBorder="1" applyAlignment="1">
      <alignment vertical="center"/>
    </xf>
    <xf numFmtId="0" fontId="21" fillId="0" borderId="72" xfId="4" applyFont="1" applyBorder="1" applyAlignment="1">
      <alignment vertical="center"/>
    </xf>
    <xf numFmtId="49" fontId="22" fillId="0" borderId="0" xfId="4" applyNumberFormat="1" applyFont="1" applyBorder="1" applyAlignment="1" applyProtection="1">
      <alignment horizontal="center"/>
      <protection locked="0"/>
    </xf>
    <xf numFmtId="0" fontId="21" fillId="0" borderId="0" xfId="4" applyFont="1" applyBorder="1" applyAlignment="1" applyProtection="1">
      <alignment horizontal="center"/>
      <protection locked="0"/>
    </xf>
    <xf numFmtId="0" fontId="35" fillId="0" borderId="0" xfId="4" applyFont="1" applyBorder="1" applyAlignment="1" applyProtection="1">
      <alignment horizontal="center" vertical="center"/>
      <protection locked="0"/>
    </xf>
    <xf numFmtId="0" fontId="31" fillId="0" borderId="0" xfId="4" applyFont="1" applyBorder="1" applyAlignment="1" applyProtection="1">
      <alignment horizontal="center" vertical="center"/>
      <protection locked="0"/>
    </xf>
    <xf numFmtId="0" fontId="36" fillId="0" borderId="0" xfId="4" applyFont="1" applyBorder="1" applyAlignment="1">
      <alignment horizontal="center"/>
    </xf>
    <xf numFmtId="171" fontId="31" fillId="0" borderId="0" xfId="4" applyNumberFormat="1" applyFont="1" applyBorder="1"/>
    <xf numFmtId="0" fontId="21" fillId="0" borderId="5" xfId="4" applyFont="1" applyBorder="1" applyProtection="1">
      <protection locked="0"/>
    </xf>
    <xf numFmtId="0" fontId="21" fillId="0" borderId="67" xfId="4" applyFont="1" applyBorder="1" applyProtection="1">
      <protection locked="0"/>
    </xf>
    <xf numFmtId="0" fontId="21" fillId="0" borderId="4" xfId="4" applyFont="1" applyBorder="1" applyProtection="1">
      <protection locked="0"/>
    </xf>
    <xf numFmtId="167" fontId="29" fillId="0" borderId="34" xfId="7" applyNumberFormat="1" applyFont="1" applyBorder="1"/>
    <xf numFmtId="167" fontId="29" fillId="0" borderId="40" xfId="7" applyNumberFormat="1" applyFont="1" applyBorder="1"/>
    <xf numFmtId="165" fontId="29" fillId="0" borderId="40" xfId="7" applyNumberFormat="1" applyFont="1" applyBorder="1"/>
    <xf numFmtId="165" fontId="29" fillId="0" borderId="73" xfId="7" applyNumberFormat="1" applyFont="1" applyBorder="1"/>
    <xf numFmtId="0" fontId="21" fillId="0" borderId="74" xfId="4" applyFont="1" applyBorder="1" applyProtection="1">
      <protection locked="0"/>
    </xf>
    <xf numFmtId="0" fontId="21" fillId="0" borderId="20" xfId="4" applyFont="1" applyBorder="1" applyProtection="1">
      <protection locked="0"/>
    </xf>
    <xf numFmtId="43" fontId="36" fillId="3" borderId="75" xfId="4" applyNumberFormat="1" applyFont="1" applyFill="1" applyBorder="1" applyAlignment="1">
      <alignment horizontal="center"/>
    </xf>
    <xf numFmtId="43" fontId="36" fillId="3" borderId="76" xfId="4" applyNumberFormat="1" applyFont="1" applyFill="1" applyBorder="1" applyAlignment="1">
      <alignment horizontal="center"/>
    </xf>
    <xf numFmtId="170" fontId="30" fillId="3" borderId="77" xfId="4" applyNumberFormat="1" applyFont="1" applyFill="1" applyBorder="1" applyAlignment="1"/>
    <xf numFmtId="0" fontId="21" fillId="0" borderId="31" xfId="4" applyFont="1" applyBorder="1" applyProtection="1">
      <protection locked="0"/>
    </xf>
    <xf numFmtId="0" fontId="28" fillId="0" borderId="67" xfId="4" applyFont="1" applyBorder="1" applyAlignment="1">
      <alignment horizontal="center"/>
    </xf>
  </cellXfs>
  <cellStyles count="552">
    <cellStyle name="20 % - Accent1 2" xfId="8"/>
    <cellStyle name="20 % - Accent1 3" xfId="9"/>
    <cellStyle name="20 % - Accent1 4" xfId="10"/>
    <cellStyle name="20 % - Accent1 5" xfId="11"/>
    <cellStyle name="20 % - Accent1 6" xfId="12"/>
    <cellStyle name="20 % - Accent2 2" xfId="13"/>
    <cellStyle name="20 % - Accent2 3" xfId="14"/>
    <cellStyle name="20 % - Accent2 4" xfId="15"/>
    <cellStyle name="20 % - Accent2 5" xfId="16"/>
    <cellStyle name="20 % - Accent2 6" xfId="17"/>
    <cellStyle name="20 % - Accent3 2" xfId="18"/>
    <cellStyle name="20 % - Accent3 3" xfId="19"/>
    <cellStyle name="20 % - Accent3 4" xfId="20"/>
    <cellStyle name="20 % - Accent3 5" xfId="21"/>
    <cellStyle name="20 % - Accent3 6" xfId="22"/>
    <cellStyle name="20 % - Accent4 2" xfId="23"/>
    <cellStyle name="20 % - Accent4 3" xfId="24"/>
    <cellStyle name="20 % - Accent4 4" xfId="25"/>
    <cellStyle name="20 % - Accent4 5" xfId="26"/>
    <cellStyle name="20 % - Accent4 6" xfId="27"/>
    <cellStyle name="20 % - Accent5 2" xfId="28"/>
    <cellStyle name="20 % - Accent5 3" xfId="29"/>
    <cellStyle name="20 % - Accent5 4" xfId="30"/>
    <cellStyle name="20 % - Accent5 5" xfId="31"/>
    <cellStyle name="20 % - Accent5 6" xfId="32"/>
    <cellStyle name="20 % - Accent6 2" xfId="33"/>
    <cellStyle name="20 % - Accent6 3" xfId="34"/>
    <cellStyle name="20 % - Accent6 4" xfId="35"/>
    <cellStyle name="20 % - Accent6 5" xfId="36"/>
    <cellStyle name="20 % - Accent6 6" xfId="37"/>
    <cellStyle name="40 % - Accent1 2" xfId="38"/>
    <cellStyle name="40 % - Accent1 3" xfId="39"/>
    <cellStyle name="40 % - Accent1 4" xfId="40"/>
    <cellStyle name="40 % - Accent1 5" xfId="41"/>
    <cellStyle name="40 % - Accent1 6" xfId="42"/>
    <cellStyle name="40 % - Accent2 2" xfId="43"/>
    <cellStyle name="40 % - Accent2 3" xfId="44"/>
    <cellStyle name="40 % - Accent2 4" xfId="45"/>
    <cellStyle name="40 % - Accent2 5" xfId="46"/>
    <cellStyle name="40 % - Accent2 6" xfId="47"/>
    <cellStyle name="40 % - Accent3 2" xfId="48"/>
    <cellStyle name="40 % - Accent3 3" xfId="49"/>
    <cellStyle name="40 % - Accent3 4" xfId="50"/>
    <cellStyle name="40 % - Accent3 5" xfId="51"/>
    <cellStyle name="40 % - Accent3 6" xfId="52"/>
    <cellStyle name="40 % - Accent4 2" xfId="53"/>
    <cellStyle name="40 % - Accent4 3" xfId="54"/>
    <cellStyle name="40 % - Accent4 4" xfId="55"/>
    <cellStyle name="40 % - Accent4 5" xfId="56"/>
    <cellStyle name="40 % - Accent4 6" xfId="57"/>
    <cellStyle name="40 % - Accent5 2" xfId="58"/>
    <cellStyle name="40 % - Accent5 3" xfId="59"/>
    <cellStyle name="40 % - Accent5 4" xfId="60"/>
    <cellStyle name="40 % - Accent5 5" xfId="61"/>
    <cellStyle name="40 % - Accent5 6" xfId="62"/>
    <cellStyle name="40 % - Accent6 2" xfId="63"/>
    <cellStyle name="40 % - Accent6 3" xfId="64"/>
    <cellStyle name="40 % - Accent6 4" xfId="65"/>
    <cellStyle name="40 % - Accent6 5" xfId="66"/>
    <cellStyle name="40 % - Accent6 6" xfId="67"/>
    <cellStyle name="60 % - Accent1 2" xfId="68"/>
    <cellStyle name="60 % - Accent1 3" xfId="69"/>
    <cellStyle name="60 % - Accent1 4" xfId="70"/>
    <cellStyle name="60 % - Accent1 5" xfId="71"/>
    <cellStyle name="60 % - Accent1 6" xfId="72"/>
    <cellStyle name="60 % - Accent2 2" xfId="73"/>
    <cellStyle name="60 % - Accent2 3" xfId="74"/>
    <cellStyle name="60 % - Accent2 4" xfId="75"/>
    <cellStyle name="60 % - Accent2 5" xfId="76"/>
    <cellStyle name="60 % - Accent2 6" xfId="77"/>
    <cellStyle name="60 % - Accent3 2" xfId="78"/>
    <cellStyle name="60 % - Accent3 3" xfId="79"/>
    <cellStyle name="60 % - Accent3 4" xfId="80"/>
    <cellStyle name="60 % - Accent3 5" xfId="81"/>
    <cellStyle name="60 % - Accent3 6" xfId="82"/>
    <cellStyle name="60 % - Accent4 2" xfId="83"/>
    <cellStyle name="60 % - Accent4 3" xfId="84"/>
    <cellStyle name="60 % - Accent4 4" xfId="85"/>
    <cellStyle name="60 % - Accent4 5" xfId="86"/>
    <cellStyle name="60 % - Accent4 6" xfId="87"/>
    <cellStyle name="60 % - Accent5 2" xfId="88"/>
    <cellStyle name="60 % - Accent5 3" xfId="89"/>
    <cellStyle name="60 % - Accent5 4" xfId="90"/>
    <cellStyle name="60 % - Accent5 5" xfId="91"/>
    <cellStyle name="60 % - Accent5 6" xfId="92"/>
    <cellStyle name="60 % - Accent6 2" xfId="93"/>
    <cellStyle name="60 % - Accent6 3" xfId="94"/>
    <cellStyle name="60 % - Accent6 4" xfId="95"/>
    <cellStyle name="60 % - Accent6 5" xfId="96"/>
    <cellStyle name="60 % - Accent6 6" xfId="97"/>
    <cellStyle name="Accent1 2" xfId="98"/>
    <cellStyle name="Accent1 3" xfId="99"/>
    <cellStyle name="Accent1 4" xfId="100"/>
    <cellStyle name="Accent1 5" xfId="101"/>
    <cellStyle name="Accent1 6" xfId="102"/>
    <cellStyle name="Accent2 2" xfId="103"/>
    <cellStyle name="Accent2 3" xfId="104"/>
    <cellStyle name="Accent2 4" xfId="105"/>
    <cellStyle name="Accent2 5" xfId="106"/>
    <cellStyle name="Accent2 6" xfId="107"/>
    <cellStyle name="Accent3 2" xfId="108"/>
    <cellStyle name="Accent3 3" xfId="109"/>
    <cellStyle name="Accent3 4" xfId="110"/>
    <cellStyle name="Accent3 5" xfId="111"/>
    <cellStyle name="Accent3 6" xfId="112"/>
    <cellStyle name="Accent4 2" xfId="113"/>
    <cellStyle name="Accent4 3" xfId="114"/>
    <cellStyle name="Accent4 4" xfId="115"/>
    <cellStyle name="Accent4 5" xfId="116"/>
    <cellStyle name="Accent4 6" xfId="117"/>
    <cellStyle name="Accent5 2" xfId="118"/>
    <cellStyle name="Accent5 3" xfId="119"/>
    <cellStyle name="Accent5 4" xfId="120"/>
    <cellStyle name="Accent5 5" xfId="121"/>
    <cellStyle name="Accent5 6" xfId="122"/>
    <cellStyle name="Accent6 2" xfId="123"/>
    <cellStyle name="Accent6 3" xfId="124"/>
    <cellStyle name="Accent6 4" xfId="125"/>
    <cellStyle name="Accent6 5" xfId="126"/>
    <cellStyle name="Accent6 6" xfId="127"/>
    <cellStyle name="Avertissement 2" xfId="128"/>
    <cellStyle name="Avertissement 3" xfId="129"/>
    <cellStyle name="Avertissement 4" xfId="130"/>
    <cellStyle name="Avertissement 5" xfId="131"/>
    <cellStyle name="Avertissement 6" xfId="132"/>
    <cellStyle name="Calcul 2" xfId="133"/>
    <cellStyle name="Calcul 3" xfId="134"/>
    <cellStyle name="Calcul 4" xfId="135"/>
    <cellStyle name="Calcul 5" xfId="136"/>
    <cellStyle name="Calcul 6" xfId="137"/>
    <cellStyle name="Cellule liée 2" xfId="138"/>
    <cellStyle name="Cellule liée 3" xfId="139"/>
    <cellStyle name="Cellule liée 4" xfId="140"/>
    <cellStyle name="Cellule liée 5" xfId="141"/>
    <cellStyle name="Cellule liée 6" xfId="142"/>
    <cellStyle name="Commentaire 10" xfId="143"/>
    <cellStyle name="Commentaire 11" xfId="144"/>
    <cellStyle name="Commentaire 12" xfId="145"/>
    <cellStyle name="Commentaire 13" xfId="146"/>
    <cellStyle name="Commentaire 14" xfId="147"/>
    <cellStyle name="Commentaire 15" xfId="148"/>
    <cellStyle name="Commentaire 16" xfId="149"/>
    <cellStyle name="Commentaire 17" xfId="150"/>
    <cellStyle name="Commentaire 18" xfId="151"/>
    <cellStyle name="Commentaire 19" xfId="152"/>
    <cellStyle name="Commentaire 2" xfId="153"/>
    <cellStyle name="Commentaire 2 2" xfId="154"/>
    <cellStyle name="Commentaire 2 3" xfId="155"/>
    <cellStyle name="Commentaire 2 4" xfId="156"/>
    <cellStyle name="Commentaire 20" xfId="157"/>
    <cellStyle name="Commentaire 21" xfId="158"/>
    <cellStyle name="Commentaire 22" xfId="159"/>
    <cellStyle name="Commentaire 23" xfId="160"/>
    <cellStyle name="Commentaire 3" xfId="161"/>
    <cellStyle name="Commentaire 3 2" xfId="162"/>
    <cellStyle name="Commentaire 4" xfId="163"/>
    <cellStyle name="Commentaire 4 2" xfId="164"/>
    <cellStyle name="Commentaire 4 3" xfId="165"/>
    <cellStyle name="Commentaire 4 4" xfId="166"/>
    <cellStyle name="Commentaire 5" xfId="167"/>
    <cellStyle name="Commentaire 6" xfId="168"/>
    <cellStyle name="Commentaire 6 2" xfId="169"/>
    <cellStyle name="Commentaire 6 3" xfId="170"/>
    <cellStyle name="Commentaire 7" xfId="171"/>
    <cellStyle name="Commentaire 8" xfId="172"/>
    <cellStyle name="Commentaire 9" xfId="173"/>
    <cellStyle name="Entrée 2" xfId="174"/>
    <cellStyle name="Entrée 3" xfId="175"/>
    <cellStyle name="Entrée 4" xfId="176"/>
    <cellStyle name="Entrée 5" xfId="177"/>
    <cellStyle name="Entrée 6" xfId="178"/>
    <cellStyle name="Euro" xfId="1"/>
    <cellStyle name="Euro 10" xfId="179"/>
    <cellStyle name="Euro 11" xfId="180"/>
    <cellStyle name="Euro 12" xfId="181"/>
    <cellStyle name="Euro 13" xfId="182"/>
    <cellStyle name="Euro 14" xfId="183"/>
    <cellStyle name="Euro 15" xfId="184"/>
    <cellStyle name="Euro 16" xfId="185"/>
    <cellStyle name="Euro 17" xfId="186"/>
    <cellStyle name="Euro 18" xfId="187"/>
    <cellStyle name="Euro 19" xfId="188"/>
    <cellStyle name="Euro 2" xfId="189"/>
    <cellStyle name="Euro 2 10" xfId="190"/>
    <cellStyle name="Euro 2 11" xfId="191"/>
    <cellStyle name="Euro 2 12" xfId="192"/>
    <cellStyle name="Euro 2 13" xfId="193"/>
    <cellStyle name="Euro 2 14" xfId="194"/>
    <cellStyle name="Euro 2 15" xfId="195"/>
    <cellStyle name="Euro 2 16" xfId="196"/>
    <cellStyle name="Euro 2 17" xfId="197"/>
    <cellStyle name="Euro 2 18" xfId="198"/>
    <cellStyle name="Euro 2 19" xfId="199"/>
    <cellStyle name="Euro 2 2" xfId="200"/>
    <cellStyle name="Euro 2 20" xfId="201"/>
    <cellStyle name="Euro 2 21" xfId="202"/>
    <cellStyle name="Euro 2 22" xfId="203"/>
    <cellStyle name="Euro 2 23" xfId="204"/>
    <cellStyle name="Euro 2 3" xfId="205"/>
    <cellStyle name="Euro 2 4" xfId="206"/>
    <cellStyle name="Euro 2 5" xfId="207"/>
    <cellStyle name="Euro 2 6" xfId="208"/>
    <cellStyle name="Euro 2 7" xfId="209"/>
    <cellStyle name="Euro 2 8" xfId="210"/>
    <cellStyle name="Euro 2 9" xfId="211"/>
    <cellStyle name="Euro 20" xfId="212"/>
    <cellStyle name="Euro 21" xfId="213"/>
    <cellStyle name="Euro 22" xfId="214"/>
    <cellStyle name="Euro 23" xfId="215"/>
    <cellStyle name="Euro 24" xfId="216"/>
    <cellStyle name="Euro 3" xfId="217"/>
    <cellStyle name="Euro 4" xfId="218"/>
    <cellStyle name="Euro 5" xfId="219"/>
    <cellStyle name="Euro 6" xfId="220"/>
    <cellStyle name="Euro 7" xfId="221"/>
    <cellStyle name="Euro 8" xfId="222"/>
    <cellStyle name="Euro 9" xfId="223"/>
    <cellStyle name="Euro_09.09" xfId="224"/>
    <cellStyle name="Insatisfaisant 2" xfId="225"/>
    <cellStyle name="Insatisfaisant 3" xfId="226"/>
    <cellStyle name="Insatisfaisant 4" xfId="227"/>
    <cellStyle name="Insatisfaisant 5" xfId="228"/>
    <cellStyle name="Insatisfaisant 6" xfId="229"/>
    <cellStyle name="Milliers" xfId="2" builtinId="3"/>
    <cellStyle name="Milliers 10" xfId="230"/>
    <cellStyle name="Milliers 11" xfId="7"/>
    <cellStyle name="Milliers 11 2" xfId="231"/>
    <cellStyle name="Milliers 11 2 2" xfId="232"/>
    <cellStyle name="Milliers 11 2 3" xfId="233"/>
    <cellStyle name="Milliers 11 2 4" xfId="234"/>
    <cellStyle name="Milliers 11 3" xfId="235"/>
    <cellStyle name="Milliers 11 4" xfId="236"/>
    <cellStyle name="Milliers 11 5" xfId="237"/>
    <cellStyle name="Milliers 12" xfId="238"/>
    <cellStyle name="Milliers 13" xfId="239"/>
    <cellStyle name="Milliers 14" xfId="240"/>
    <cellStyle name="Milliers 2" xfId="241"/>
    <cellStyle name="Milliers 2 10" xfId="242"/>
    <cellStyle name="Milliers 2 11" xfId="243"/>
    <cellStyle name="Milliers 2 12" xfId="244"/>
    <cellStyle name="Milliers 2 13" xfId="245"/>
    <cellStyle name="Milliers 2 14" xfId="246"/>
    <cellStyle name="Milliers 2 15" xfId="247"/>
    <cellStyle name="Milliers 2 16" xfId="248"/>
    <cellStyle name="Milliers 2 17" xfId="249"/>
    <cellStyle name="Milliers 2 18" xfId="250"/>
    <cellStyle name="Milliers 2 19" xfId="251"/>
    <cellStyle name="Milliers 2 2" xfId="252"/>
    <cellStyle name="Milliers 2 2 2" xfId="253"/>
    <cellStyle name="Milliers 2 2 2 2" xfId="254"/>
    <cellStyle name="Milliers 2 2 3" xfId="255"/>
    <cellStyle name="Milliers 2 20" xfId="256"/>
    <cellStyle name="Milliers 2 21" xfId="257"/>
    <cellStyle name="Milliers 2 22" xfId="258"/>
    <cellStyle name="Milliers 2 23" xfId="259"/>
    <cellStyle name="Milliers 2 24" xfId="260"/>
    <cellStyle name="Milliers 2 25" xfId="261"/>
    <cellStyle name="Milliers 2 3" xfId="262"/>
    <cellStyle name="Milliers 2 3 2" xfId="263"/>
    <cellStyle name="Milliers 2 3 3" xfId="264"/>
    <cellStyle name="Milliers 2 4" xfId="265"/>
    <cellStyle name="Milliers 2 5" xfId="266"/>
    <cellStyle name="Milliers 2 6" xfId="267"/>
    <cellStyle name="Milliers 2 7" xfId="268"/>
    <cellStyle name="Milliers 2 8" xfId="269"/>
    <cellStyle name="Milliers 2 9" xfId="270"/>
    <cellStyle name="Milliers 2_09.09" xfId="271"/>
    <cellStyle name="Milliers 3" xfId="272"/>
    <cellStyle name="Milliers 3 10" xfId="273"/>
    <cellStyle name="Milliers 3 11" xfId="274"/>
    <cellStyle name="Milliers 3 12" xfId="275"/>
    <cellStyle name="Milliers 3 13" xfId="276"/>
    <cellStyle name="Milliers 3 14" xfId="277"/>
    <cellStyle name="Milliers 3 15" xfId="278"/>
    <cellStyle name="Milliers 3 16" xfId="279"/>
    <cellStyle name="Milliers 3 17" xfId="280"/>
    <cellStyle name="Milliers 3 18" xfId="281"/>
    <cellStyle name="Milliers 3 19" xfId="282"/>
    <cellStyle name="Milliers 3 2" xfId="283"/>
    <cellStyle name="Milliers 3 20" xfId="284"/>
    <cellStyle name="Milliers 3 21" xfId="285"/>
    <cellStyle name="Milliers 3 22" xfId="286"/>
    <cellStyle name="Milliers 3 3" xfId="287"/>
    <cellStyle name="Milliers 3 4" xfId="288"/>
    <cellStyle name="Milliers 3 5" xfId="289"/>
    <cellStyle name="Milliers 3 6" xfId="290"/>
    <cellStyle name="Milliers 3 7" xfId="291"/>
    <cellStyle name="Milliers 3 8" xfId="292"/>
    <cellStyle name="Milliers 3 9" xfId="293"/>
    <cellStyle name="Milliers 3_64.10" xfId="294"/>
    <cellStyle name="Milliers 4" xfId="295"/>
    <cellStyle name="Milliers 4 10" xfId="296"/>
    <cellStyle name="Milliers 4 11" xfId="297"/>
    <cellStyle name="Milliers 4 12" xfId="298"/>
    <cellStyle name="Milliers 4 13" xfId="299"/>
    <cellStyle name="Milliers 4 14" xfId="300"/>
    <cellStyle name="Milliers 4 15" xfId="301"/>
    <cellStyle name="Milliers 4 16" xfId="302"/>
    <cellStyle name="Milliers 4 17" xfId="303"/>
    <cellStyle name="Milliers 4 18" xfId="304"/>
    <cellStyle name="Milliers 4 19" xfId="305"/>
    <cellStyle name="Milliers 4 2" xfId="306"/>
    <cellStyle name="Milliers 4 20" xfId="307"/>
    <cellStyle name="Milliers 4 21" xfId="308"/>
    <cellStyle name="Milliers 4 22" xfId="309"/>
    <cellStyle name="Milliers 4 3" xfId="310"/>
    <cellStyle name="Milliers 4 4" xfId="311"/>
    <cellStyle name="Milliers 4 5" xfId="312"/>
    <cellStyle name="Milliers 4 6" xfId="313"/>
    <cellStyle name="Milliers 4 7" xfId="314"/>
    <cellStyle name="Milliers 4 8" xfId="315"/>
    <cellStyle name="Milliers 4 9" xfId="316"/>
    <cellStyle name="Milliers 5" xfId="317"/>
    <cellStyle name="Milliers 5 10" xfId="318"/>
    <cellStyle name="Milliers 5 10 2" xfId="319"/>
    <cellStyle name="Milliers 5 10 3" xfId="320"/>
    <cellStyle name="Milliers 5 10 4" xfId="321"/>
    <cellStyle name="Milliers 5 11" xfId="322"/>
    <cellStyle name="Milliers 5 11 2" xfId="323"/>
    <cellStyle name="Milliers 5 11 3" xfId="324"/>
    <cellStyle name="Milliers 5 11 4" xfId="325"/>
    <cellStyle name="Milliers 5 12" xfId="326"/>
    <cellStyle name="Milliers 5 12 2" xfId="327"/>
    <cellStyle name="Milliers 5 12 3" xfId="328"/>
    <cellStyle name="Milliers 5 12 4" xfId="329"/>
    <cellStyle name="Milliers 5 13" xfId="330"/>
    <cellStyle name="Milliers 5 13 2" xfId="331"/>
    <cellStyle name="Milliers 5 13 3" xfId="332"/>
    <cellStyle name="Milliers 5 13 4" xfId="333"/>
    <cellStyle name="Milliers 5 14" xfId="334"/>
    <cellStyle name="Milliers 5 14 2" xfId="335"/>
    <cellStyle name="Milliers 5 14 3" xfId="336"/>
    <cellStyle name="Milliers 5 14 4" xfId="337"/>
    <cellStyle name="Milliers 5 15" xfId="338"/>
    <cellStyle name="Milliers 5 15 2" xfId="339"/>
    <cellStyle name="Milliers 5 15 3" xfId="340"/>
    <cellStyle name="Milliers 5 15 4" xfId="341"/>
    <cellStyle name="Milliers 5 16" xfId="342"/>
    <cellStyle name="Milliers 5 17" xfId="343"/>
    <cellStyle name="Milliers 5 18" xfId="344"/>
    <cellStyle name="Milliers 5 2" xfId="345"/>
    <cellStyle name="Milliers 5 2 2" xfId="346"/>
    <cellStyle name="Milliers 5 2 3" xfId="347"/>
    <cellStyle name="Milliers 5 2 4" xfId="348"/>
    <cellStyle name="Milliers 5 3" xfId="349"/>
    <cellStyle name="Milliers 5 3 2" xfId="350"/>
    <cellStyle name="Milliers 5 3 2 2" xfId="351"/>
    <cellStyle name="Milliers 5 3 2 3" xfId="352"/>
    <cellStyle name="Milliers 5 3 2 4" xfId="353"/>
    <cellStyle name="Milliers 5 3 3" xfId="354"/>
    <cellStyle name="Milliers 5 3 4" xfId="355"/>
    <cellStyle name="Milliers 5 3 5" xfId="356"/>
    <cellStyle name="Milliers 5 4" xfId="357"/>
    <cellStyle name="Milliers 5 4 2" xfId="358"/>
    <cellStyle name="Milliers 5 4 2 2" xfId="359"/>
    <cellStyle name="Milliers 5 4 2 3" xfId="360"/>
    <cellStyle name="Milliers 5 4 2 4" xfId="361"/>
    <cellStyle name="Milliers 5 4 3" xfId="362"/>
    <cellStyle name="Milliers 5 4 4" xfId="363"/>
    <cellStyle name="Milliers 5 4 5" xfId="364"/>
    <cellStyle name="Milliers 5 5" xfId="365"/>
    <cellStyle name="Milliers 5 5 2" xfId="366"/>
    <cellStyle name="Milliers 5 5 2 2" xfId="367"/>
    <cellStyle name="Milliers 5 5 2 3" xfId="368"/>
    <cellStyle name="Milliers 5 5 2 4" xfId="369"/>
    <cellStyle name="Milliers 5 5 3" xfId="370"/>
    <cellStyle name="Milliers 5 5 4" xfId="371"/>
    <cellStyle name="Milliers 5 5 5" xfId="372"/>
    <cellStyle name="Milliers 5 6" xfId="373"/>
    <cellStyle name="Milliers 5 6 2" xfId="374"/>
    <cellStyle name="Milliers 5 6 2 2" xfId="375"/>
    <cellStyle name="Milliers 5 6 2 3" xfId="376"/>
    <cellStyle name="Milliers 5 6 2 4" xfId="377"/>
    <cellStyle name="Milliers 5 6 3" xfId="378"/>
    <cellStyle name="Milliers 5 6 4" xfId="379"/>
    <cellStyle name="Milliers 5 6 5" xfId="380"/>
    <cellStyle name="Milliers 5 7" xfId="381"/>
    <cellStyle name="Milliers 5 7 2" xfId="382"/>
    <cellStyle name="Milliers 5 7 3" xfId="383"/>
    <cellStyle name="Milliers 5 7 4" xfId="384"/>
    <cellStyle name="Milliers 5 8" xfId="385"/>
    <cellStyle name="Milliers 5 8 2" xfId="386"/>
    <cellStyle name="Milliers 5 8 3" xfId="387"/>
    <cellStyle name="Milliers 5 8 4" xfId="388"/>
    <cellStyle name="Milliers 5 9" xfId="389"/>
    <cellStyle name="Milliers 5 9 2" xfId="390"/>
    <cellStyle name="Milliers 5 9 3" xfId="391"/>
    <cellStyle name="Milliers 5 9 4" xfId="392"/>
    <cellStyle name="Milliers 6" xfId="393"/>
    <cellStyle name="Milliers 6 2" xfId="394"/>
    <cellStyle name="Milliers 6 2 2" xfId="395"/>
    <cellStyle name="Milliers 6 2 2 2" xfId="396"/>
    <cellStyle name="Milliers 6 2 2 3" xfId="397"/>
    <cellStyle name="Milliers 6 2 2 4" xfId="398"/>
    <cellStyle name="Milliers 6 2 3" xfId="399"/>
    <cellStyle name="Milliers 6 2 4" xfId="400"/>
    <cellStyle name="Milliers 6 2 5" xfId="401"/>
    <cellStyle name="Milliers 6 3" xfId="402"/>
    <cellStyle name="Milliers 6 3 2" xfId="403"/>
    <cellStyle name="Milliers 6 3 2 2" xfId="404"/>
    <cellStyle name="Milliers 6 3 2 3" xfId="405"/>
    <cellStyle name="Milliers 6 3 2 4" xfId="406"/>
    <cellStyle name="Milliers 6 3 3" xfId="407"/>
    <cellStyle name="Milliers 6 3 4" xfId="408"/>
    <cellStyle name="Milliers 6 3 5" xfId="409"/>
    <cellStyle name="Milliers 6 4" xfId="410"/>
    <cellStyle name="Milliers 6 4 2" xfId="411"/>
    <cellStyle name="Milliers 6 4 2 2" xfId="412"/>
    <cellStyle name="Milliers 6 4 2 3" xfId="413"/>
    <cellStyle name="Milliers 6 4 2 4" xfId="414"/>
    <cellStyle name="Milliers 6 4 3" xfId="415"/>
    <cellStyle name="Milliers 6 4 4" xfId="416"/>
    <cellStyle name="Milliers 6 4 5" xfId="417"/>
    <cellStyle name="Milliers 6 5" xfId="418"/>
    <cellStyle name="Milliers 6 5 2" xfId="419"/>
    <cellStyle name="Milliers 6 5 2 2" xfId="420"/>
    <cellStyle name="Milliers 6 5 2 3" xfId="421"/>
    <cellStyle name="Milliers 6 5 2 4" xfId="422"/>
    <cellStyle name="Milliers 6 5 3" xfId="423"/>
    <cellStyle name="Milliers 6 5 4" xfId="424"/>
    <cellStyle name="Milliers 6 5 5" xfId="425"/>
    <cellStyle name="Milliers 6 6" xfId="426"/>
    <cellStyle name="Milliers 6 7" xfId="427"/>
    <cellStyle name="Milliers 6 8" xfId="428"/>
    <cellStyle name="Milliers 6 9" xfId="429"/>
    <cellStyle name="Milliers 7" xfId="430"/>
    <cellStyle name="Milliers 7 2" xfId="431"/>
    <cellStyle name="Milliers 7 3" xfId="432"/>
    <cellStyle name="Milliers 7 4" xfId="433"/>
    <cellStyle name="Milliers 7 5" xfId="434"/>
    <cellStyle name="Milliers 8" xfId="435"/>
    <cellStyle name="Milliers 8 2" xfId="436"/>
    <cellStyle name="Milliers 8 3" xfId="437"/>
    <cellStyle name="Milliers 8 4" xfId="438"/>
    <cellStyle name="Milliers 9" xfId="439"/>
    <cellStyle name="Monétaire" xfId="3" builtinId="4"/>
    <cellStyle name="Monétaire 2" xfId="440"/>
    <cellStyle name="Monétaire 2 2" xfId="441"/>
    <cellStyle name="Monétaire 2 3" xfId="442"/>
    <cellStyle name="Monétaire 2 4" xfId="443"/>
    <cellStyle name="Monétaire 2 5" xfId="444"/>
    <cellStyle name="Neutre 2" xfId="445"/>
    <cellStyle name="Neutre 3" xfId="446"/>
    <cellStyle name="Neutre 4" xfId="447"/>
    <cellStyle name="Neutre 5" xfId="448"/>
    <cellStyle name="Neutre 6" xfId="449"/>
    <cellStyle name="Normal" xfId="0" builtinId="0"/>
    <cellStyle name="Normal 10" xfId="450"/>
    <cellStyle name="Normal 11" xfId="451"/>
    <cellStyle name="Normal 12" xfId="452"/>
    <cellStyle name="Normal 13" xfId="453"/>
    <cellStyle name="Normal 14" xfId="454"/>
    <cellStyle name="Normal 15" xfId="455"/>
    <cellStyle name="Normal 16" xfId="456"/>
    <cellStyle name="Normal 17" xfId="457"/>
    <cellStyle name="Normal 18" xfId="458"/>
    <cellStyle name="Normal 19" xfId="459"/>
    <cellStyle name="Normal 19 2" xfId="551"/>
    <cellStyle name="Normal 2" xfId="5"/>
    <cellStyle name="Normal 2 10" xfId="460"/>
    <cellStyle name="Normal 2 10 2" xfId="4"/>
    <cellStyle name="Normal 2 11" xfId="461"/>
    <cellStyle name="Normal 2 12" xfId="462"/>
    <cellStyle name="Normal 2 13" xfId="463"/>
    <cellStyle name="Normal 2 14" xfId="464"/>
    <cellStyle name="Normal 2 15" xfId="465"/>
    <cellStyle name="Normal 2 16" xfId="466"/>
    <cellStyle name="Normal 2 17" xfId="467"/>
    <cellStyle name="Normal 2 18" xfId="468"/>
    <cellStyle name="Normal 2 19" xfId="469"/>
    <cellStyle name="Normal 2 2" xfId="470"/>
    <cellStyle name="Normal 2 20" xfId="471"/>
    <cellStyle name="Normal 2 21" xfId="472"/>
    <cellStyle name="Normal 2 22" xfId="473"/>
    <cellStyle name="Normal 2 23" xfId="474"/>
    <cellStyle name="Normal 2 24" xfId="475"/>
    <cellStyle name="Normal 2 25" xfId="476"/>
    <cellStyle name="Normal 2 26" xfId="477"/>
    <cellStyle name="Normal 2 27" xfId="478"/>
    <cellStyle name="Normal 2 3" xfId="479"/>
    <cellStyle name="Normal 2 4" xfId="480"/>
    <cellStyle name="Normal 2 5" xfId="481"/>
    <cellStyle name="Normal 2 6" xfId="482"/>
    <cellStyle name="Normal 2 7" xfId="483"/>
    <cellStyle name="Normal 2 8" xfId="484"/>
    <cellStyle name="Normal 2 9" xfId="485"/>
    <cellStyle name="Normal 20" xfId="486"/>
    <cellStyle name="Normal 25" xfId="487"/>
    <cellStyle name="Normal 29" xfId="488"/>
    <cellStyle name="Normal 3" xfId="489"/>
    <cellStyle name="Normal 3 2" xfId="490"/>
    <cellStyle name="Normal 3 3" xfId="6"/>
    <cellStyle name="Normal 30" xfId="491"/>
    <cellStyle name="Normal 31" xfId="492"/>
    <cellStyle name="Normal 4" xfId="493"/>
    <cellStyle name="Normal 5" xfId="494"/>
    <cellStyle name="Normal 6" xfId="495"/>
    <cellStyle name="Normal 7" xfId="496"/>
    <cellStyle name="Normal 8" xfId="497"/>
    <cellStyle name="Normal 9" xfId="498"/>
    <cellStyle name="Pourcentage 2" xfId="499"/>
    <cellStyle name="Satisfaisant 2" xfId="500"/>
    <cellStyle name="Satisfaisant 3" xfId="501"/>
    <cellStyle name="Satisfaisant 4" xfId="502"/>
    <cellStyle name="Satisfaisant 5" xfId="503"/>
    <cellStyle name="Satisfaisant 6" xfId="504"/>
    <cellStyle name="Sortie 2" xfId="505"/>
    <cellStyle name="Sortie 3" xfId="506"/>
    <cellStyle name="Sortie 4" xfId="507"/>
    <cellStyle name="Sortie 5" xfId="508"/>
    <cellStyle name="Sortie 6" xfId="509"/>
    <cellStyle name="Texte explicatif 2" xfId="510"/>
    <cellStyle name="Texte explicatif 3" xfId="511"/>
    <cellStyle name="Texte explicatif 4" xfId="512"/>
    <cellStyle name="Texte explicatif 5" xfId="513"/>
    <cellStyle name="Texte explicatif 6" xfId="514"/>
    <cellStyle name="Titre 2" xfId="515"/>
    <cellStyle name="Titre 3" xfId="516"/>
    <cellStyle name="Titre 4" xfId="517"/>
    <cellStyle name="Titre 5" xfId="518"/>
    <cellStyle name="Titre 6" xfId="519"/>
    <cellStyle name="Titre 1 2" xfId="520"/>
    <cellStyle name="Titre 1 3" xfId="521"/>
    <cellStyle name="Titre 1 4" xfId="522"/>
    <cellStyle name="Titre 1 5" xfId="523"/>
    <cellStyle name="Titre 1 6" xfId="524"/>
    <cellStyle name="Titre 2 2" xfId="525"/>
    <cellStyle name="Titre 2 3" xfId="526"/>
    <cellStyle name="Titre 2 4" xfId="527"/>
    <cellStyle name="Titre 2 5" xfId="528"/>
    <cellStyle name="Titre 2 6" xfId="529"/>
    <cellStyle name="Titre 3 2" xfId="530"/>
    <cellStyle name="Titre 3 3" xfId="531"/>
    <cellStyle name="Titre 3 4" xfId="532"/>
    <cellStyle name="Titre 3 5" xfId="533"/>
    <cellStyle name="Titre 3 6" xfId="534"/>
    <cellStyle name="Titre 4 2" xfId="535"/>
    <cellStyle name="Titre 4 3" xfId="536"/>
    <cellStyle name="Titre 4 4" xfId="537"/>
    <cellStyle name="Titre 4 5" xfId="538"/>
    <cellStyle name="Titre 4 6" xfId="539"/>
    <cellStyle name="Total 2" xfId="540"/>
    <cellStyle name="Total 3" xfId="541"/>
    <cellStyle name="Total 4" xfId="542"/>
    <cellStyle name="Total 5" xfId="543"/>
    <cellStyle name="Total 6" xfId="544"/>
    <cellStyle name="Vérification 2" xfId="545"/>
    <cellStyle name="Vérification 3" xfId="546"/>
    <cellStyle name="Vérification 4" xfId="547"/>
    <cellStyle name="Vérification 5" xfId="548"/>
    <cellStyle name="Vérification 6" xfId="549"/>
    <cellStyle name="Währung" xfId="55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</xdr:row>
      <xdr:rowOff>57150</xdr:rowOff>
    </xdr:from>
    <xdr:to>
      <xdr:col>14</xdr:col>
      <xdr:colOff>114300</xdr:colOff>
      <xdr:row>48</xdr:row>
      <xdr:rowOff>19050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5300" y="219075"/>
          <a:ext cx="10287000" cy="7572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</xdr:row>
      <xdr:rowOff>0</xdr:rowOff>
    </xdr:from>
    <xdr:to>
      <xdr:col>13</xdr:col>
      <xdr:colOff>47625</xdr:colOff>
      <xdr:row>38</xdr:row>
      <xdr:rowOff>85725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95300" y="161925"/>
          <a:ext cx="9458325" cy="6076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14</xdr:col>
      <xdr:colOff>190500</xdr:colOff>
      <xdr:row>47</xdr:row>
      <xdr:rowOff>95250</xdr:rowOff>
    </xdr:to>
    <xdr:pic>
      <xdr:nvPicPr>
        <xdr:cNvPr id="409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0" y="485775"/>
          <a:ext cx="10096500" cy="7219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9-G_ATTIA\G_A-M'lila_2019\SARL_BENZOUAI%20LYES_2019\G50-SARL_BENZOUAI%20LYES-2019\A-J-G50_04-2019-SARL_BENZOUAI_LYES_jibayat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9-G_ATTIA\G_A-M'lila_2019\SARL_BENZOUAI%20LYES_2019\G50-SARL_BENZOUAI%20LYES-2019\DOCUME~1\ADMINI~1\LOCALS~1\Temp\ARC1A\Calendrier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amel\Bureau\SAUVEGARDE\kamel\omarnaili\omarnaili\FORUM\DECLA%20G50&amp;CNAS-PHARMA&amp;AUTRES.V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8_G_ATTIA\G_A-M'lila_2018\EURL_EC%20GENTAS-2018\G50-EURL-EC-GUENTAS-2018-\G50_12-2018-EURL_EC_GENTAS-2018\G50_A_12-2018-EURL_EC_GUENTA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R"/>
      <sheetName val="DBASE-DCL  (3)"/>
      <sheetName val="VENTE-02-2019"/>
      <sheetName val="BD-CLIENT"/>
      <sheetName val="TVA-Achat"/>
      <sheetName val="BD-ACHAT"/>
      <sheetName val="IRG-SOURCE"/>
      <sheetName val="IRG-SAL"/>
      <sheetName val="IBS"/>
      <sheetName val="TAP-TMB"/>
      <sheetName val="AUTRES"/>
      <sheetName val="TVA-6-"/>
      <sheetName val="TVA-RECUP-7-"/>
      <sheetName val="RECAP-8-"/>
      <sheetName val="SUIVI-G50"/>
      <sheetName val="COMPTA-G-50"/>
      <sheetName val="PAIE"/>
      <sheetName val="COMPTA_PAIE"/>
      <sheetName val="PC-1à3"/>
      <sheetName val="PC-4à5"/>
      <sheetName val="PC-7à9"/>
      <sheetName val="PC-10à12"/>
      <sheetName val="PC-13à15"/>
      <sheetName val="PC-16à18"/>
      <sheetName val="PC-19à21"/>
      <sheetName val="PC-22à24"/>
      <sheetName val="PC-25à27"/>
      <sheetName val="PC-28à30"/>
      <sheetName val="PC-31à34"/>
      <sheetName val="PC-35à37"/>
      <sheetName val="QUITT (2)"/>
      <sheetName val="Feuil1"/>
    </sheetNames>
    <sheetDataSet>
      <sheetData sheetId="0"/>
      <sheetData sheetId="1"/>
      <sheetData sheetId="2"/>
      <sheetData sheetId="3"/>
      <sheetData sheetId="4"/>
      <sheetData sheetId="5">
        <row r="10">
          <cell r="B10" t="str">
            <v>ENT PORTUAIRE SKIKDA</v>
          </cell>
        </row>
        <row r="11">
          <cell r="B11" t="str">
            <v>SARL MSCA</v>
          </cell>
        </row>
        <row r="12">
          <cell r="B12" t="str">
            <v>SOGEREC SKIKDA</v>
          </cell>
        </row>
        <row r="13">
          <cell r="B13" t="str">
            <v>SARL STORA</v>
          </cell>
        </row>
        <row r="14">
          <cell r="B14" t="str">
            <v>ATM MOBILIS</v>
          </cell>
        </row>
        <row r="15">
          <cell r="B15" t="str">
            <v>CMA CGM SKIKDA ALGERIE</v>
          </cell>
        </row>
        <row r="16">
          <cell r="B16" t="str">
            <v>RECEVEUR DES DOUANES ANNABA</v>
          </cell>
        </row>
        <row r="17">
          <cell r="B17" t="str">
            <v>MAGRIBINE DE TRANSPORT ET AUX</v>
          </cell>
        </row>
        <row r="18">
          <cell r="B18" t="str">
            <v>MAERK ALGERIE</v>
          </cell>
        </row>
        <row r="19">
          <cell r="B19" t="str">
            <v>ARKAS ALGERIE</v>
          </cell>
        </row>
        <row r="20">
          <cell r="B20" t="str">
            <v>ENT PORTUAIRE ANNABA</v>
          </cell>
        </row>
        <row r="21">
          <cell r="B21" t="str">
            <v>MSC-AAA</v>
          </cell>
        </row>
        <row r="22">
          <cell r="B22" t="str">
            <v>CMA CGM -ANNABA</v>
          </cell>
        </row>
        <row r="23">
          <cell r="B23" t="str">
            <v>SNTR</v>
          </cell>
        </row>
        <row r="24">
          <cell r="B24" t="str">
            <v>SNC TRANSIT BENRABOUH &amp; FILS</v>
          </cell>
        </row>
        <row r="25">
          <cell r="B25" t="str">
            <v>MSC SKIKDA</v>
          </cell>
        </row>
        <row r="26">
          <cell r="B26" t="str">
            <v>SILSTE INTERMODABLE LOGISTIQUE</v>
          </cell>
        </row>
        <row r="27">
          <cell r="B27" t="str">
            <v>TIBA</v>
          </cell>
        </row>
        <row r="28">
          <cell r="B28" t="str">
            <v>BUREAU D'ETUDE</v>
          </cell>
        </row>
        <row r="29">
          <cell r="B29" t="str">
            <v>msc</v>
          </cell>
        </row>
        <row r="30">
          <cell r="B30" t="str">
            <v>RECEVEUR DES DOUANES SKIKDA</v>
          </cell>
        </row>
        <row r="31">
          <cell r="B31" t="str">
            <v>SARL MTA -MAGHRIBINE TRANSPORT</v>
          </cell>
        </row>
        <row r="32">
          <cell r="B32" t="str">
            <v>SARL ALGERIE RECHANGE</v>
          </cell>
        </row>
        <row r="33">
          <cell r="B33" t="str">
            <v>SARL FRERES CHIBANE</v>
          </cell>
        </row>
        <row r="34">
          <cell r="B34" t="str">
            <v>BANQUE TRUST-606</v>
          </cell>
        </row>
        <row r="35">
          <cell r="B35" t="str">
            <v xml:space="preserve">BANQUE TRUST-603-001 </v>
          </cell>
        </row>
        <row r="36">
          <cell r="B36" t="str">
            <v xml:space="preserve">BANQUE TRUST-603-000 </v>
          </cell>
        </row>
        <row r="37">
          <cell r="B37" t="str">
            <v>AL BARAKA402</v>
          </cell>
        </row>
        <row r="38">
          <cell r="B38" t="str">
            <v xml:space="preserve">AL BARAKA-410 </v>
          </cell>
        </row>
        <row r="39">
          <cell r="B39" t="str">
            <v>BNA FILALI</v>
          </cell>
        </row>
        <row r="40">
          <cell r="B40" t="str">
            <v>CPA</v>
          </cell>
        </row>
        <row r="41">
          <cell r="B41" t="str">
            <v>BNP PARIS BAS</v>
          </cell>
        </row>
        <row r="42">
          <cell r="B42" t="str">
            <v>EURL ATTIA IMP-EXP</v>
          </cell>
        </row>
        <row r="43">
          <cell r="B43" t="str">
            <v>CAAT-308</v>
          </cell>
        </row>
        <row r="44">
          <cell r="B44" t="str">
            <v>SARL AVICOMAR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cueil"/>
      <sheetName val="Calendrier-1"/>
      <sheetName val="Calendrier-2"/>
    </sheetNames>
    <sheetDataSet>
      <sheetData sheetId="0" refreshError="1"/>
      <sheetData sheetId="1" refreshError="1">
        <row r="4">
          <cell r="C4" t="str">
            <v>Lun</v>
          </cell>
          <cell r="D4" t="str">
            <v>Mar</v>
          </cell>
          <cell r="E4" t="str">
            <v>Mer</v>
          </cell>
          <cell r="F4" t="str">
            <v>Jeu</v>
          </cell>
          <cell r="G4" t="str">
            <v>Ven</v>
          </cell>
          <cell r="H4" t="str">
            <v>Sam</v>
          </cell>
          <cell r="I4" t="str">
            <v>Dim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Base"/>
      <sheetName val="DBASE-DCL "/>
      <sheetName val="BDTVA-A"/>
      <sheetName val="G50-1-"/>
      <sheetName val="G50-2-"/>
      <sheetName val="G50-3-"/>
      <sheetName val="recap-paie"/>
      <sheetName val="CNAS"/>
      <sheetName val="E  S"/>
      <sheetName val="Bd-COMPT-G50"/>
      <sheetName val="Bd-COMPT-CNAS"/>
    </sheetNames>
    <sheetDataSet>
      <sheetData sheetId="0" refreshError="1">
        <row r="19">
          <cell r="N19" t="str">
            <v>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ommaire"/>
      <sheetName val="Fiche-r"/>
      <sheetName val="DBASE-DCL  (3)"/>
      <sheetName val="Déclaration"/>
      <sheetName val="TVA-Achat (2)"/>
      <sheetName val="V-12-2018"/>
      <sheetName val="BD-Client"/>
      <sheetName val="G50-1-"/>
      <sheetName val="G50-2-"/>
      <sheetName val="G50-3-"/>
      <sheetName val="G50-1- NEANT"/>
      <sheetName val="COMPTA-G50 "/>
      <sheetName val="recap-paie"/>
      <sheetName val="CNAS"/>
      <sheetName val="E  S"/>
      <sheetName val="COMPT-CNAS"/>
      <sheetName val="CACOBATH"/>
      <sheetName val="PC-01 à 03"/>
      <sheetName val="PC-04 à 06"/>
      <sheetName val="PC-07 à 09"/>
      <sheetName val="PC-10 à 12"/>
      <sheetName val="PC-13 à 15"/>
      <sheetName val="PC-16 à 18"/>
      <sheetName val="PC-19 à 21"/>
      <sheetName val="PC-22 à 24"/>
      <sheetName val="PC-25 à 27"/>
      <sheetName val="PC-28 à 30"/>
      <sheetName val="RECAP-F-IMP"/>
      <sheetName val="caisse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I57"/>
  <sheetViews>
    <sheetView topLeftCell="A13" zoomScale="75" zoomScaleNormal="75" workbookViewId="0">
      <selection activeCell="G61" sqref="G61"/>
    </sheetView>
  </sheetViews>
  <sheetFormatPr baseColWidth="10" defaultRowHeight="12.75"/>
  <cols>
    <col min="1" max="1" width="11.42578125" style="20"/>
    <col min="2" max="2" width="19.42578125" style="20" bestFit="1" customWidth="1"/>
    <col min="3" max="3" width="26" style="20" customWidth="1"/>
    <col min="4" max="4" width="5.140625" style="20" customWidth="1"/>
    <col min="5" max="5" width="19.85546875" style="20" customWidth="1"/>
    <col min="6" max="6" width="7.42578125" style="20" customWidth="1"/>
    <col min="7" max="7" width="25" style="20" customWidth="1"/>
    <col min="8" max="8" width="5.85546875" style="20" customWidth="1"/>
    <col min="9" max="9" width="19.28515625" style="20" customWidth="1"/>
    <col min="10" max="16384" width="11.42578125" style="20"/>
  </cols>
  <sheetData>
    <row r="4" spans="2:9">
      <c r="C4" s="20" t="s">
        <v>115</v>
      </c>
      <c r="D4" s="173" t="s">
        <v>89</v>
      </c>
      <c r="E4" s="173"/>
      <c r="F4" s="173"/>
      <c r="G4" s="173"/>
    </row>
    <row r="9" spans="2:9" ht="21">
      <c r="C9" s="121" t="s">
        <v>37</v>
      </c>
      <c r="D9" s="121"/>
      <c r="E9" s="121"/>
      <c r="F9" s="121"/>
      <c r="G9" s="121"/>
    </row>
    <row r="11" spans="2:9" ht="15.75">
      <c r="C11" s="120" t="s">
        <v>31</v>
      </c>
      <c r="D11" s="120"/>
      <c r="E11" s="120"/>
      <c r="G11" s="120" t="s">
        <v>93</v>
      </c>
      <c r="H11" s="120"/>
      <c r="I11" s="120"/>
    </row>
    <row r="12" spans="2:9" ht="15.75">
      <c r="B12" s="21"/>
      <c r="C12" s="18" t="s">
        <v>2</v>
      </c>
      <c r="D12" s="42"/>
      <c r="E12" s="36">
        <v>1777000</v>
      </c>
      <c r="G12" s="122" t="s">
        <v>91</v>
      </c>
      <c r="H12" s="123"/>
      <c r="I12" s="36">
        <v>18900</v>
      </c>
    </row>
    <row r="13" spans="2:9" ht="15.75">
      <c r="B13" s="21"/>
      <c r="C13" s="41" t="s">
        <v>4</v>
      </c>
      <c r="D13" s="43"/>
      <c r="E13" s="37">
        <v>12633.3</v>
      </c>
      <c r="G13" s="41" t="s">
        <v>4</v>
      </c>
      <c r="H13" s="43"/>
      <c r="I13" s="37">
        <v>0</v>
      </c>
    </row>
    <row r="14" spans="2:9" ht="15.75">
      <c r="C14" s="41" t="s">
        <v>24</v>
      </c>
      <c r="D14" s="43"/>
      <c r="E14" s="37">
        <f>SUM(E12:E13)</f>
        <v>1789633.3</v>
      </c>
      <c r="G14" s="41" t="s">
        <v>24</v>
      </c>
      <c r="H14" s="43"/>
      <c r="I14" s="37">
        <f>SUM(I12:I13)</f>
        <v>18900</v>
      </c>
    </row>
    <row r="15" spans="2:9" ht="15.75">
      <c r="C15" s="40" t="s">
        <v>30</v>
      </c>
      <c r="D15" s="44">
        <v>0.19</v>
      </c>
      <c r="E15" s="38">
        <f>+E14*D15</f>
        <v>340030.32699999999</v>
      </c>
      <c r="G15" s="40" t="s">
        <v>30</v>
      </c>
      <c r="H15" s="44">
        <v>0.19</v>
      </c>
      <c r="I15" s="38">
        <f>+I14*H15</f>
        <v>3591</v>
      </c>
    </row>
    <row r="16" spans="2:9" ht="15.75">
      <c r="C16" s="19" t="s">
        <v>3</v>
      </c>
      <c r="D16" s="45"/>
      <c r="E16" s="39">
        <f>SUM(E14:E15)</f>
        <v>2129663.6269999999</v>
      </c>
      <c r="G16" s="19" t="s">
        <v>3</v>
      </c>
      <c r="H16" s="45"/>
      <c r="I16" s="39">
        <f>SUM(I14:I15)</f>
        <v>22491</v>
      </c>
    </row>
    <row r="18" spans="3:9" ht="15.75">
      <c r="C18" s="120" t="s">
        <v>31</v>
      </c>
      <c r="D18" s="120"/>
      <c r="E18" s="120"/>
      <c r="G18" s="120" t="s">
        <v>33</v>
      </c>
      <c r="H18" s="120"/>
      <c r="I18" s="120"/>
    </row>
    <row r="19" spans="3:9" ht="15.75">
      <c r="C19" s="18" t="s">
        <v>5</v>
      </c>
      <c r="D19" s="42"/>
      <c r="E19" s="36">
        <v>77800</v>
      </c>
      <c r="G19" s="18" t="s">
        <v>5</v>
      </c>
      <c r="H19" s="42"/>
      <c r="I19" s="36">
        <v>5000</v>
      </c>
    </row>
    <row r="20" spans="3:9" ht="15.75">
      <c r="C20" s="41"/>
      <c r="D20" s="43"/>
      <c r="E20" s="37">
        <v>0</v>
      </c>
      <c r="G20" s="41"/>
      <c r="H20" s="43"/>
      <c r="I20" s="37">
        <v>0</v>
      </c>
    </row>
    <row r="21" spans="3:9" ht="15.75">
      <c r="C21" s="41" t="s">
        <v>24</v>
      </c>
      <c r="D21" s="43"/>
      <c r="E21" s="37">
        <f>SUM(E19:E20)</f>
        <v>77800</v>
      </c>
      <c r="G21" s="41" t="s">
        <v>24</v>
      </c>
      <c r="H21" s="43"/>
      <c r="I21" s="37">
        <f>SUM(I19:I20)</f>
        <v>5000</v>
      </c>
    </row>
    <row r="22" spans="3:9" ht="15.75">
      <c r="C22" s="40" t="s">
        <v>30</v>
      </c>
      <c r="D22" s="44">
        <v>0.19</v>
      </c>
      <c r="E22" s="38">
        <f>+E21*D22</f>
        <v>14782</v>
      </c>
      <c r="G22" s="40" t="s">
        <v>30</v>
      </c>
      <c r="H22" s="44">
        <v>0.19</v>
      </c>
      <c r="I22" s="38">
        <f>+I21*H22</f>
        <v>950</v>
      </c>
    </row>
    <row r="23" spans="3:9" ht="15.75">
      <c r="C23" s="19" t="s">
        <v>32</v>
      </c>
      <c r="D23" s="45"/>
      <c r="E23" s="39">
        <f>SUM(E21:E22)</f>
        <v>92582</v>
      </c>
      <c r="G23" s="19" t="s">
        <v>3</v>
      </c>
      <c r="H23" s="45"/>
      <c r="I23" s="39">
        <f>SUM(I21:I22)</f>
        <v>5950</v>
      </c>
    </row>
    <row r="26" spans="3:9" ht="15.75">
      <c r="C26" s="120" t="s">
        <v>34</v>
      </c>
      <c r="D26" s="120"/>
      <c r="E26" s="120"/>
      <c r="G26" s="120" t="s">
        <v>36</v>
      </c>
      <c r="H26" s="120"/>
      <c r="I26" s="120"/>
    </row>
    <row r="27" spans="3:9" ht="15.75">
      <c r="C27" s="18" t="s">
        <v>35</v>
      </c>
      <c r="D27" s="42"/>
      <c r="E27" s="36">
        <v>32000</v>
      </c>
      <c r="G27" s="18" t="s">
        <v>35</v>
      </c>
      <c r="H27" s="42"/>
      <c r="I27" s="36">
        <v>4718</v>
      </c>
    </row>
    <row r="28" spans="3:9" ht="15.75">
      <c r="C28" s="41"/>
      <c r="D28" s="43"/>
      <c r="E28" s="37">
        <v>0</v>
      </c>
      <c r="G28" s="41"/>
      <c r="H28" s="43"/>
      <c r="I28" s="37">
        <v>0</v>
      </c>
    </row>
    <row r="29" spans="3:9" ht="15.75">
      <c r="C29" s="41" t="s">
        <v>24</v>
      </c>
      <c r="D29" s="43"/>
      <c r="E29" s="37">
        <f>SUM(E27:E28)</f>
        <v>32000</v>
      </c>
      <c r="G29" s="41" t="s">
        <v>24</v>
      </c>
      <c r="H29" s="43"/>
      <c r="I29" s="37">
        <f>SUM(I27:I28)</f>
        <v>4718</v>
      </c>
    </row>
    <row r="30" spans="3:9" ht="15.75">
      <c r="C30" s="40" t="s">
        <v>30</v>
      </c>
      <c r="D30" s="44">
        <v>0.19</v>
      </c>
      <c r="E30" s="38">
        <f>+E29*D30</f>
        <v>6080</v>
      </c>
      <c r="G30" s="40" t="s">
        <v>30</v>
      </c>
      <c r="H30" s="44">
        <v>0.19</v>
      </c>
      <c r="I30" s="38">
        <f>+I29*H30</f>
        <v>896.42</v>
      </c>
    </row>
    <row r="31" spans="3:9" ht="15.75">
      <c r="C31" s="19" t="s">
        <v>38</v>
      </c>
      <c r="D31" s="45"/>
      <c r="E31" s="39">
        <f>SUM(E29:E30)</f>
        <v>38080</v>
      </c>
      <c r="G31" s="19" t="s">
        <v>3</v>
      </c>
      <c r="H31" s="45"/>
      <c r="I31" s="39">
        <f>SUM(I29:I30)</f>
        <v>5614.42</v>
      </c>
    </row>
    <row r="34" spans="2:9" ht="15.75">
      <c r="C34" s="120" t="s">
        <v>39</v>
      </c>
      <c r="D34" s="120"/>
      <c r="E34" s="120"/>
      <c r="G34" s="46" t="s">
        <v>31</v>
      </c>
      <c r="H34" s="46"/>
      <c r="I34" s="46"/>
    </row>
    <row r="35" spans="2:9" ht="15.75">
      <c r="C35" s="18" t="s">
        <v>40</v>
      </c>
      <c r="D35" s="42"/>
      <c r="E35" s="36">
        <v>18963.96</v>
      </c>
      <c r="G35" s="18" t="s">
        <v>2</v>
      </c>
      <c r="H35" s="42"/>
      <c r="I35" s="36">
        <v>98522</v>
      </c>
    </row>
    <row r="36" spans="2:9" ht="15.75">
      <c r="C36" s="41"/>
      <c r="D36" s="43"/>
      <c r="E36" s="37">
        <v>0</v>
      </c>
      <c r="G36" s="41" t="s">
        <v>4</v>
      </c>
      <c r="H36" s="43"/>
      <c r="I36" s="37"/>
    </row>
    <row r="37" spans="2:9" ht="15.75">
      <c r="C37" s="41" t="s">
        <v>24</v>
      </c>
      <c r="D37" s="43"/>
      <c r="E37" s="37">
        <f>SUM(E35:E36)</f>
        <v>18963.96</v>
      </c>
      <c r="G37" s="41" t="s">
        <v>24</v>
      </c>
      <c r="H37" s="43"/>
      <c r="I37" s="37">
        <f>SUM(I35:I36)</f>
        <v>98522</v>
      </c>
    </row>
    <row r="38" spans="2:9" ht="15.75">
      <c r="B38" s="21"/>
      <c r="C38" s="40" t="s">
        <v>30</v>
      </c>
      <c r="D38" s="44">
        <v>0.19</v>
      </c>
      <c r="E38" s="38">
        <f>+E37*D38</f>
        <v>3603.1523999999999</v>
      </c>
      <c r="G38" s="40" t="s">
        <v>30</v>
      </c>
      <c r="H38" s="44">
        <v>0.09</v>
      </c>
      <c r="I38" s="38">
        <f>+I37*H38</f>
        <v>8866.98</v>
      </c>
    </row>
    <row r="39" spans="2:9" ht="15.75">
      <c r="B39" s="21"/>
      <c r="C39" s="19" t="s">
        <v>38</v>
      </c>
      <c r="D39" s="45"/>
      <c r="E39" s="39">
        <f>SUM(E37:E38)</f>
        <v>22567.112399999998</v>
      </c>
      <c r="G39" s="19" t="s">
        <v>3</v>
      </c>
      <c r="H39" s="45"/>
      <c r="I39" s="39">
        <f>SUM(I37:I38)</f>
        <v>107388.98</v>
      </c>
    </row>
    <row r="42" spans="2:9" ht="21">
      <c r="C42" s="121" t="s">
        <v>41</v>
      </c>
      <c r="D42" s="121"/>
      <c r="E42" s="121"/>
      <c r="F42" s="121"/>
      <c r="G42" s="121"/>
    </row>
    <row r="44" spans="2:9" ht="15.75">
      <c r="C44" s="48" t="s">
        <v>101</v>
      </c>
      <c r="D44" s="46"/>
      <c r="E44" s="46"/>
      <c r="G44" s="119" t="s">
        <v>102</v>
      </c>
      <c r="H44" s="119"/>
      <c r="I44" s="119"/>
    </row>
    <row r="45" spans="2:9" ht="15.75">
      <c r="C45" s="18" t="s">
        <v>55</v>
      </c>
      <c r="D45" s="42"/>
      <c r="E45" s="36">
        <v>2132400</v>
      </c>
      <c r="G45" s="18" t="s">
        <v>55</v>
      </c>
      <c r="H45" s="42"/>
      <c r="I45" s="36">
        <v>109500</v>
      </c>
    </row>
    <row r="46" spans="2:9" ht="15.75">
      <c r="C46" s="41"/>
      <c r="D46" s="43"/>
      <c r="E46" s="37"/>
      <c r="G46" s="41"/>
      <c r="H46" s="43"/>
      <c r="I46" s="37">
        <v>0</v>
      </c>
    </row>
    <row r="47" spans="2:9" ht="15.75">
      <c r="C47" s="41" t="s">
        <v>24</v>
      </c>
      <c r="D47" s="43"/>
      <c r="E47" s="37">
        <f>SUM(E45:E46)</f>
        <v>2132400</v>
      </c>
      <c r="G47" s="41" t="s">
        <v>24</v>
      </c>
      <c r="H47" s="43"/>
      <c r="I47" s="37">
        <f>SUM(I45:I46)</f>
        <v>109500</v>
      </c>
    </row>
    <row r="48" spans="2:9" ht="15.75">
      <c r="C48" s="40" t="s">
        <v>30</v>
      </c>
      <c r="D48" s="44">
        <v>0.19</v>
      </c>
      <c r="E48" s="38">
        <f>+E47*D48</f>
        <v>405156</v>
      </c>
      <c r="G48" s="40" t="s">
        <v>30</v>
      </c>
      <c r="H48" s="44">
        <v>0.09</v>
      </c>
      <c r="I48" s="38">
        <f>+I47*H48</f>
        <v>9855</v>
      </c>
    </row>
    <row r="49" spans="3:9" ht="15.75">
      <c r="C49" s="19" t="s">
        <v>3</v>
      </c>
      <c r="D49" s="45"/>
      <c r="E49" s="39">
        <f>SUM(E47:E48)</f>
        <v>2537556</v>
      </c>
      <c r="G49" s="19" t="s">
        <v>3</v>
      </c>
      <c r="H49" s="45"/>
      <c r="I49" s="39">
        <f>SUM(I47:I48)</f>
        <v>119355</v>
      </c>
    </row>
    <row r="52" spans="3:9" ht="15.75">
      <c r="C52" s="119" t="s">
        <v>56</v>
      </c>
      <c r="D52" s="119"/>
      <c r="E52" s="119"/>
    </row>
    <row r="53" spans="3:9" ht="15.75">
      <c r="C53" s="18" t="s">
        <v>55</v>
      </c>
      <c r="D53" s="42"/>
      <c r="E53" s="36">
        <v>120226.4</v>
      </c>
    </row>
    <row r="54" spans="3:9" ht="15.75">
      <c r="C54" s="49" t="s">
        <v>57</v>
      </c>
      <c r="D54" s="43"/>
      <c r="E54" s="37">
        <v>0</v>
      </c>
    </row>
    <row r="55" spans="3:9" ht="15.75">
      <c r="C55" s="41" t="s">
        <v>24</v>
      </c>
      <c r="D55" s="43"/>
      <c r="E55" s="37">
        <f>SUM(E53:E54)</f>
        <v>120226.4</v>
      </c>
    </row>
    <row r="56" spans="3:9" ht="15.75">
      <c r="C56" s="40" t="s">
        <v>30</v>
      </c>
      <c r="D56" s="44">
        <v>0</v>
      </c>
      <c r="E56" s="38">
        <f>+E55*D56</f>
        <v>0</v>
      </c>
    </row>
    <row r="57" spans="3:9" ht="15.75">
      <c r="C57" s="19" t="s">
        <v>3</v>
      </c>
      <c r="D57" s="45"/>
      <c r="E57" s="39">
        <f>SUM(E55:E56)</f>
        <v>120226.4</v>
      </c>
    </row>
  </sheetData>
  <mergeCells count="13">
    <mergeCell ref="D4:G4"/>
    <mergeCell ref="G44:I44"/>
    <mergeCell ref="G11:I11"/>
    <mergeCell ref="C18:E18"/>
    <mergeCell ref="G18:I18"/>
    <mergeCell ref="C26:E26"/>
    <mergeCell ref="G26:I26"/>
    <mergeCell ref="G12:H12"/>
    <mergeCell ref="C9:G9"/>
    <mergeCell ref="C11:E11"/>
    <mergeCell ref="C52:E52"/>
    <mergeCell ref="C34:E34"/>
    <mergeCell ref="C42:G42"/>
  </mergeCells>
  <phoneticPr fontId="2" type="noConversion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horizontalDpi="30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G39"/>
  <sheetViews>
    <sheetView zoomScale="125" zoomScaleNormal="125" workbookViewId="0">
      <selection activeCell="C28" sqref="C28"/>
    </sheetView>
  </sheetViews>
  <sheetFormatPr baseColWidth="10" defaultRowHeight="12.75"/>
  <cols>
    <col min="1" max="1" width="7.140625" style="4" customWidth="1"/>
    <col min="2" max="2" width="7.7109375" style="14" customWidth="1"/>
    <col min="3" max="3" width="45.42578125" style="4" bestFit="1" customWidth="1"/>
    <col min="4" max="16384" width="11.42578125" style="4"/>
  </cols>
  <sheetData>
    <row r="2" spans="2:7">
      <c r="B2" s="14" t="s">
        <v>116</v>
      </c>
      <c r="C2" s="4" t="str">
        <f>+factures!D4</f>
        <v>EURL DE BIENFAISANCE</v>
      </c>
    </row>
    <row r="4" spans="2:7" ht="18">
      <c r="B4" s="124" t="s">
        <v>11</v>
      </c>
      <c r="C4" s="124"/>
    </row>
    <row r="6" spans="2:7" ht="15.75" customHeight="1">
      <c r="B6" s="15">
        <v>2184</v>
      </c>
      <c r="C6" s="5" t="s">
        <v>27</v>
      </c>
      <c r="G6" s="2"/>
    </row>
    <row r="7" spans="2:7" ht="15.75" customHeight="1">
      <c r="B7" s="15">
        <v>3000</v>
      </c>
      <c r="C7" s="5" t="s">
        <v>59</v>
      </c>
      <c r="G7" s="2"/>
    </row>
    <row r="8" spans="2:7" ht="15.75" customHeight="1">
      <c r="B8" s="15">
        <v>3800</v>
      </c>
      <c r="C8" s="5" t="s">
        <v>44</v>
      </c>
      <c r="G8" s="2"/>
    </row>
    <row r="9" spans="2:7" ht="15.75" customHeight="1">
      <c r="B9" s="15">
        <v>3801</v>
      </c>
      <c r="C9" s="5" t="s">
        <v>45</v>
      </c>
      <c r="G9" s="2"/>
    </row>
    <row r="10" spans="2:7" ht="15.75" customHeight="1">
      <c r="B10" s="15">
        <v>4010</v>
      </c>
      <c r="C10" s="5" t="s">
        <v>16</v>
      </c>
      <c r="G10" s="2"/>
    </row>
    <row r="11" spans="2:7" ht="15.75" customHeight="1">
      <c r="B11" s="15">
        <v>4040</v>
      </c>
      <c r="C11" s="5" t="s">
        <v>15</v>
      </c>
      <c r="G11" s="2"/>
    </row>
    <row r="12" spans="2:7" ht="15.75" customHeight="1">
      <c r="B12" s="15">
        <v>4110</v>
      </c>
      <c r="C12" s="5" t="s">
        <v>6</v>
      </c>
      <c r="G12" s="2"/>
    </row>
    <row r="13" spans="2:7" ht="15.75" customHeight="1">
      <c r="B13" s="47">
        <v>44540</v>
      </c>
      <c r="C13" s="5" t="s">
        <v>82</v>
      </c>
      <c r="G13" s="2"/>
    </row>
    <row r="14" spans="2:7" ht="15.75" customHeight="1">
      <c r="B14" s="47">
        <v>44562</v>
      </c>
      <c r="C14" s="5" t="s">
        <v>8</v>
      </c>
      <c r="G14" s="2"/>
    </row>
    <row r="15" spans="2:7" ht="15.75" customHeight="1">
      <c r="B15" s="15">
        <v>44566</v>
      </c>
      <c r="C15" s="5" t="s">
        <v>7</v>
      </c>
      <c r="G15" s="2"/>
    </row>
    <row r="16" spans="2:7" ht="15.75" customHeight="1">
      <c r="B16" s="15">
        <v>44571</v>
      </c>
      <c r="C16" s="5" t="s">
        <v>42</v>
      </c>
      <c r="G16" s="2"/>
    </row>
    <row r="17" spans="2:7" ht="15.75" customHeight="1">
      <c r="B17" s="15">
        <v>44572</v>
      </c>
      <c r="C17" s="5" t="s">
        <v>43</v>
      </c>
      <c r="G17" s="2"/>
    </row>
    <row r="18" spans="2:7" ht="15.75" customHeight="1">
      <c r="B18" s="15">
        <v>44551</v>
      </c>
      <c r="C18" s="5" t="s">
        <v>9</v>
      </c>
      <c r="G18" s="2"/>
    </row>
    <row r="19" spans="2:7" ht="15.75" customHeight="1">
      <c r="B19" s="15">
        <v>44861</v>
      </c>
      <c r="C19" s="5" t="s">
        <v>86</v>
      </c>
      <c r="G19" s="2"/>
    </row>
    <row r="20" spans="2:7" ht="15.75" customHeight="1">
      <c r="B20" s="15">
        <v>6160</v>
      </c>
      <c r="C20" s="5" t="s">
        <v>25</v>
      </c>
      <c r="G20" s="2"/>
    </row>
    <row r="21" spans="2:7" ht="15.75" customHeight="1">
      <c r="B21" s="15">
        <v>6064</v>
      </c>
      <c r="C21" s="5" t="s">
        <v>46</v>
      </c>
      <c r="G21" s="2"/>
    </row>
    <row r="22" spans="2:7" ht="15.75" customHeight="1">
      <c r="B22" s="15">
        <v>6130</v>
      </c>
      <c r="C22" s="5" t="s">
        <v>23</v>
      </c>
      <c r="G22" s="2"/>
    </row>
    <row r="23" spans="2:7" ht="15.75" customHeight="1">
      <c r="B23" s="15">
        <v>6240</v>
      </c>
      <c r="C23" s="5" t="s">
        <v>4</v>
      </c>
      <c r="G23" s="2"/>
    </row>
    <row r="24" spans="2:7" ht="15.75" customHeight="1">
      <c r="B24" s="15">
        <v>6251</v>
      </c>
      <c r="C24" s="5" t="s">
        <v>26</v>
      </c>
      <c r="G24" s="2"/>
    </row>
    <row r="25" spans="2:7" ht="15.75" customHeight="1">
      <c r="B25" s="15">
        <v>6421</v>
      </c>
      <c r="C25" s="5" t="s">
        <v>90</v>
      </c>
      <c r="G25" s="2"/>
    </row>
    <row r="26" spans="2:7" ht="15.75" customHeight="1">
      <c r="B26" s="15">
        <v>6580</v>
      </c>
      <c r="C26" s="5" t="s">
        <v>19</v>
      </c>
      <c r="G26" s="2"/>
    </row>
    <row r="27" spans="2:7" ht="15.75" customHeight="1">
      <c r="B27" s="16">
        <v>7071</v>
      </c>
      <c r="C27" s="13" t="s">
        <v>47</v>
      </c>
      <c r="G27" s="2"/>
    </row>
    <row r="28" spans="2:7" ht="15.75" customHeight="1">
      <c r="B28" s="16">
        <v>7072</v>
      </c>
      <c r="C28" s="13" t="s">
        <v>48</v>
      </c>
      <c r="G28" s="2"/>
    </row>
    <row r="29" spans="2:7" ht="15.75" customHeight="1">
      <c r="B29" s="16">
        <v>7073</v>
      </c>
      <c r="C29" s="13" t="s">
        <v>58</v>
      </c>
      <c r="G29" s="2"/>
    </row>
    <row r="30" spans="2:7" ht="15.75" customHeight="1" thickBot="1">
      <c r="B30" s="17">
        <v>7580</v>
      </c>
      <c r="C30" s="6" t="s">
        <v>10</v>
      </c>
      <c r="G30" s="2"/>
    </row>
    <row r="31" spans="2:7" ht="21.75" customHeight="1">
      <c r="G31" s="2"/>
    </row>
    <row r="32" spans="2:7" ht="21.75" customHeight="1">
      <c r="G32" s="2"/>
    </row>
    <row r="33" spans="7:7" ht="21.75" customHeight="1">
      <c r="G33" s="2"/>
    </row>
    <row r="34" spans="7:7" ht="21.75" customHeight="1">
      <c r="G34" s="2"/>
    </row>
    <row r="35" spans="7:7" ht="21.75" customHeight="1">
      <c r="G35" s="2"/>
    </row>
    <row r="36" spans="7:7" ht="16.5">
      <c r="G36" s="2"/>
    </row>
    <row r="37" spans="7:7" ht="16.5">
      <c r="G37" s="2"/>
    </row>
    <row r="38" spans="7:7" ht="16.5">
      <c r="G38" s="2"/>
    </row>
    <row r="39" spans="7:7" ht="21">
      <c r="G39" s="1"/>
    </row>
  </sheetData>
  <mergeCells count="1">
    <mergeCell ref="B4:C4"/>
  </mergeCells>
  <phoneticPr fontId="2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4:J45"/>
  <sheetViews>
    <sheetView workbookViewId="0">
      <selection activeCell="D37" sqref="D37"/>
    </sheetView>
  </sheetViews>
  <sheetFormatPr baseColWidth="10" defaultRowHeight="12.75"/>
  <cols>
    <col min="1" max="1" width="5.42578125" style="3" customWidth="1"/>
    <col min="2" max="2" width="12.28515625" style="34" customWidth="1"/>
    <col min="3" max="3" width="36.85546875" style="3" bestFit="1" customWidth="1"/>
    <col min="4" max="4" width="13.85546875" style="3" customWidth="1"/>
    <col min="5" max="5" width="14.140625" style="3" customWidth="1"/>
    <col min="6" max="6" width="5.28515625" style="3" customWidth="1"/>
    <col min="7" max="7" width="11.42578125" style="3"/>
    <col min="8" max="8" width="29.42578125" style="3" customWidth="1"/>
    <col min="9" max="9" width="14.42578125" style="3" customWidth="1"/>
    <col min="10" max="10" width="15.28515625" style="3" customWidth="1"/>
    <col min="11" max="16384" width="11.42578125" style="3"/>
  </cols>
  <sheetData>
    <row r="4" spans="2:10" ht="15.75">
      <c r="B4" s="31"/>
      <c r="C4" s="30" t="s">
        <v>12</v>
      </c>
      <c r="D4" s="22"/>
      <c r="E4" s="22"/>
      <c r="G4" s="22"/>
      <c r="H4" s="30" t="s">
        <v>100</v>
      </c>
    </row>
    <row r="5" spans="2:10" ht="15.75">
      <c r="B5" s="31"/>
      <c r="C5" s="30"/>
      <c r="D5" s="22"/>
      <c r="E5" s="22"/>
      <c r="G5" s="22"/>
    </row>
    <row r="6" spans="2:10">
      <c r="B6" s="24" t="s">
        <v>13</v>
      </c>
      <c r="C6" s="23" t="s">
        <v>29</v>
      </c>
      <c r="D6" s="23" t="s">
        <v>0</v>
      </c>
      <c r="E6" s="23" t="s">
        <v>1</v>
      </c>
      <c r="G6" s="24" t="s">
        <v>13</v>
      </c>
      <c r="H6" s="23" t="s">
        <v>29</v>
      </c>
      <c r="I6" s="29" t="s">
        <v>0</v>
      </c>
      <c r="J6" s="29" t="s">
        <v>1</v>
      </c>
    </row>
    <row r="7" spans="2:10">
      <c r="B7" s="32">
        <v>3800</v>
      </c>
      <c r="C7" s="5" t="s">
        <v>44</v>
      </c>
      <c r="D7" s="27">
        <f>factures!E12</f>
        <v>1777000</v>
      </c>
      <c r="E7" s="27"/>
      <c r="G7" s="25">
        <v>411</v>
      </c>
      <c r="H7" s="26" t="s">
        <v>6</v>
      </c>
      <c r="I7" s="27">
        <f>+J8+J9</f>
        <v>2537556</v>
      </c>
      <c r="J7" s="27"/>
    </row>
    <row r="8" spans="2:10">
      <c r="B8" s="32">
        <v>624</v>
      </c>
      <c r="C8" s="5" t="s">
        <v>4</v>
      </c>
      <c r="D8" s="27">
        <f>factures!E13</f>
        <v>12633.3</v>
      </c>
      <c r="E8" s="27"/>
      <c r="F8" s="12"/>
      <c r="G8" s="25">
        <v>44571</v>
      </c>
      <c r="H8" s="26" t="s">
        <v>54</v>
      </c>
      <c r="I8" s="27"/>
      <c r="J8" s="27">
        <f>+J9*19%</f>
        <v>405156</v>
      </c>
    </row>
    <row r="9" spans="2:10">
      <c r="B9" s="25">
        <v>44566</v>
      </c>
      <c r="C9" s="26" t="s">
        <v>17</v>
      </c>
      <c r="D9" s="27">
        <f>factures!E15</f>
        <v>340030.32699999999</v>
      </c>
      <c r="E9" s="27"/>
      <c r="F9" s="12"/>
      <c r="G9" s="160">
        <v>7071</v>
      </c>
      <c r="H9" s="161" t="s">
        <v>47</v>
      </c>
      <c r="I9" s="27"/>
      <c r="J9" s="27">
        <f>+factures!E47</f>
        <v>2132400</v>
      </c>
    </row>
    <row r="10" spans="2:10">
      <c r="B10" s="25">
        <v>401</v>
      </c>
      <c r="C10" s="22" t="s">
        <v>18</v>
      </c>
      <c r="D10" s="27"/>
      <c r="E10" s="27">
        <f>D7+D8+D9</f>
        <v>2129663.6269999999</v>
      </c>
      <c r="F10" s="12"/>
      <c r="G10" s="25"/>
      <c r="H10" s="118" t="s">
        <v>97</v>
      </c>
      <c r="I10" s="27"/>
      <c r="J10" s="27"/>
    </row>
    <row r="11" spans="2:10">
      <c r="B11" s="25"/>
      <c r="C11" s="118" t="s">
        <v>49</v>
      </c>
      <c r="D11" s="27"/>
      <c r="E11" s="27"/>
      <c r="F11" s="12"/>
      <c r="G11" s="25">
        <v>411</v>
      </c>
      <c r="H11" s="26" t="s">
        <v>6</v>
      </c>
      <c r="I11" s="27">
        <f>+J12+J13</f>
        <v>119355</v>
      </c>
      <c r="J11" s="27"/>
    </row>
    <row r="12" spans="2:10">
      <c r="B12" s="32">
        <v>613</v>
      </c>
      <c r="C12" s="5" t="s">
        <v>91</v>
      </c>
      <c r="D12" s="27">
        <f>factures!I12</f>
        <v>18900</v>
      </c>
      <c r="E12" s="27"/>
      <c r="F12" s="12"/>
      <c r="G12" s="25">
        <v>44572</v>
      </c>
      <c r="H12" s="26" t="s">
        <v>96</v>
      </c>
      <c r="I12" s="27"/>
      <c r="J12" s="27">
        <f>+J13*9%</f>
        <v>9855</v>
      </c>
    </row>
    <row r="13" spans="2:10">
      <c r="B13" s="25">
        <v>44566</v>
      </c>
      <c r="C13" s="26" t="s">
        <v>17</v>
      </c>
      <c r="D13" s="27">
        <f>factures!I15</f>
        <v>3591</v>
      </c>
      <c r="E13" s="27"/>
      <c r="G13" s="25">
        <v>7072</v>
      </c>
      <c r="H13" s="161" t="s">
        <v>48</v>
      </c>
      <c r="I13" s="27"/>
      <c r="J13" s="27">
        <f>+factures!I47</f>
        <v>109500</v>
      </c>
    </row>
    <row r="14" spans="2:10">
      <c r="B14" s="25">
        <v>401</v>
      </c>
      <c r="C14" s="22" t="s">
        <v>18</v>
      </c>
      <c r="D14" s="27"/>
      <c r="E14" s="27">
        <f>D12+D13</f>
        <v>22491</v>
      </c>
      <c r="G14" s="25"/>
      <c r="H14" s="118" t="s">
        <v>98</v>
      </c>
      <c r="I14" s="7"/>
      <c r="J14" s="27"/>
    </row>
    <row r="15" spans="2:10">
      <c r="B15" s="25"/>
      <c r="C15" s="118" t="s">
        <v>92</v>
      </c>
      <c r="D15" s="25"/>
      <c r="G15" s="25">
        <v>411</v>
      </c>
      <c r="H15" s="26" t="s">
        <v>6</v>
      </c>
      <c r="I15" s="27">
        <f>+J16+J17</f>
        <v>120226.4</v>
      </c>
      <c r="J15" s="27"/>
    </row>
    <row r="16" spans="2:10">
      <c r="B16" s="25">
        <v>401</v>
      </c>
      <c r="C16" s="22" t="s">
        <v>18</v>
      </c>
      <c r="D16" s="27">
        <f>factures!E23</f>
        <v>92582</v>
      </c>
      <c r="E16" s="25"/>
      <c r="G16" s="25">
        <v>44572</v>
      </c>
      <c r="H16" s="26" t="s">
        <v>99</v>
      </c>
      <c r="I16" s="27"/>
      <c r="J16" s="27">
        <f>+J17*0%</f>
        <v>0</v>
      </c>
    </row>
    <row r="17" spans="2:10">
      <c r="B17" s="25">
        <v>44566</v>
      </c>
      <c r="C17" s="26" t="s">
        <v>17</v>
      </c>
      <c r="D17" s="27"/>
      <c r="E17" s="27">
        <f>factures!E22</f>
        <v>14782</v>
      </c>
      <c r="G17" s="25">
        <v>7072</v>
      </c>
      <c r="H17" s="161" t="s">
        <v>104</v>
      </c>
      <c r="I17" s="27"/>
      <c r="J17" s="27">
        <f>+factures!E55</f>
        <v>120226.4</v>
      </c>
    </row>
    <row r="18" spans="2:10">
      <c r="B18" s="25">
        <v>3800</v>
      </c>
      <c r="C18" s="26" t="s">
        <v>20</v>
      </c>
      <c r="D18" s="27"/>
      <c r="E18" s="27">
        <f>factures!E19</f>
        <v>77800</v>
      </c>
      <c r="G18" s="25"/>
      <c r="H18" s="118" t="s">
        <v>103</v>
      </c>
      <c r="I18" s="7"/>
      <c r="J18" s="27"/>
    </row>
    <row r="19" spans="2:10">
      <c r="B19" s="31"/>
      <c r="C19" s="118" t="s">
        <v>94</v>
      </c>
      <c r="D19" s="25"/>
      <c r="E19" s="25"/>
      <c r="G19" s="22"/>
    </row>
    <row r="20" spans="2:10">
      <c r="B20" s="25">
        <v>6064</v>
      </c>
      <c r="C20" s="5" t="s">
        <v>50</v>
      </c>
      <c r="D20" s="27">
        <f>factures!I19</f>
        <v>5000</v>
      </c>
      <c r="E20" s="27"/>
      <c r="G20" s="22"/>
    </row>
    <row r="21" spans="2:10">
      <c r="B21" s="25">
        <v>44566</v>
      </c>
      <c r="C21" s="26" t="s">
        <v>17</v>
      </c>
      <c r="D21" s="27">
        <f>factures!I22</f>
        <v>950</v>
      </c>
      <c r="E21" s="27"/>
      <c r="G21" s="22"/>
    </row>
    <row r="22" spans="2:10">
      <c r="B22" s="25">
        <v>401</v>
      </c>
      <c r="C22" s="22" t="s">
        <v>18</v>
      </c>
      <c r="D22" s="27"/>
      <c r="E22" s="27">
        <f>D20+D21</f>
        <v>5950</v>
      </c>
      <c r="G22" s="22"/>
    </row>
    <row r="23" spans="2:10">
      <c r="B23" s="25"/>
      <c r="C23" s="118" t="s">
        <v>28</v>
      </c>
      <c r="D23" s="27"/>
      <c r="E23" s="27"/>
      <c r="G23" s="22"/>
    </row>
    <row r="24" spans="2:10">
      <c r="B24" s="25">
        <v>2184</v>
      </c>
      <c r="C24" s="26" t="s">
        <v>27</v>
      </c>
      <c r="D24" s="27">
        <f>factures!E27</f>
        <v>32000</v>
      </c>
      <c r="E24" s="27"/>
      <c r="G24" s="22"/>
    </row>
    <row r="25" spans="2:10">
      <c r="B25" s="33">
        <v>44562</v>
      </c>
      <c r="C25" s="5" t="s">
        <v>8</v>
      </c>
      <c r="D25" s="27">
        <f>factures!E30</f>
        <v>6080</v>
      </c>
      <c r="E25" s="27"/>
      <c r="G25" s="22"/>
    </row>
    <row r="26" spans="2:10">
      <c r="B26" s="25">
        <v>404</v>
      </c>
      <c r="C26" s="5" t="s">
        <v>15</v>
      </c>
      <c r="D26" s="27"/>
      <c r="E26" s="27">
        <f>D24+D25</f>
        <v>38080</v>
      </c>
      <c r="G26" s="22"/>
    </row>
    <row r="27" spans="2:10">
      <c r="B27" s="25"/>
      <c r="C27" s="118" t="s">
        <v>51</v>
      </c>
      <c r="D27" s="27"/>
      <c r="E27" s="27"/>
      <c r="G27" s="22"/>
    </row>
    <row r="28" spans="2:10">
      <c r="B28" s="25">
        <v>626</v>
      </c>
      <c r="C28" s="5" t="s">
        <v>95</v>
      </c>
      <c r="D28" s="27">
        <f>factures!E35</f>
        <v>18963.96</v>
      </c>
      <c r="E28" s="27"/>
      <c r="G28" s="22"/>
    </row>
    <row r="29" spans="2:10">
      <c r="B29" s="25">
        <v>44566</v>
      </c>
      <c r="C29" s="26" t="s">
        <v>17</v>
      </c>
      <c r="D29" s="27">
        <f>+factures!E38</f>
        <v>3603.1523999999999</v>
      </c>
      <c r="E29" s="27"/>
      <c r="G29" s="22"/>
    </row>
    <row r="30" spans="2:10">
      <c r="B30" s="25">
        <v>401</v>
      </c>
      <c r="C30" s="22" t="s">
        <v>18</v>
      </c>
      <c r="D30" s="27"/>
      <c r="E30" s="27">
        <f>D28+D29</f>
        <v>22567.112399999998</v>
      </c>
      <c r="G30" s="22"/>
    </row>
    <row r="31" spans="2:10">
      <c r="B31" s="25"/>
      <c r="C31" s="118" t="s">
        <v>53</v>
      </c>
      <c r="D31" s="27"/>
      <c r="E31" s="27"/>
      <c r="G31" s="22"/>
    </row>
    <row r="32" spans="2:10">
      <c r="B32" s="25">
        <v>616</v>
      </c>
      <c r="C32" s="26" t="s">
        <v>25</v>
      </c>
      <c r="D32" s="27">
        <f>+factures!I27</f>
        <v>4718</v>
      </c>
      <c r="E32" s="27"/>
      <c r="G32" s="22"/>
    </row>
    <row r="33" spans="2:7">
      <c r="B33" s="25">
        <v>44566</v>
      </c>
      <c r="C33" s="26" t="s">
        <v>17</v>
      </c>
      <c r="D33" s="27">
        <f>factures!I30</f>
        <v>896.42</v>
      </c>
      <c r="E33" s="27"/>
      <c r="G33" s="22"/>
    </row>
    <row r="34" spans="2:7">
      <c r="B34" s="25">
        <v>401</v>
      </c>
      <c r="C34" s="22" t="s">
        <v>18</v>
      </c>
      <c r="D34" s="27"/>
      <c r="E34" s="27">
        <f>+D32+D33</f>
        <v>5614.42</v>
      </c>
      <c r="G34" s="22"/>
    </row>
    <row r="35" spans="2:7">
      <c r="B35" s="25"/>
      <c r="C35" s="118" t="s">
        <v>52</v>
      </c>
      <c r="D35" s="27"/>
      <c r="E35" s="27"/>
      <c r="G35" s="22"/>
    </row>
    <row r="36" spans="2:7">
      <c r="B36" s="32">
        <v>3801</v>
      </c>
      <c r="C36" s="5" t="s">
        <v>45</v>
      </c>
      <c r="D36" s="27">
        <f>factures!I35</f>
        <v>98522</v>
      </c>
      <c r="E36" s="27"/>
      <c r="G36" s="22"/>
    </row>
    <row r="37" spans="2:7">
      <c r="B37" s="25">
        <v>44566</v>
      </c>
      <c r="C37" s="26" t="s">
        <v>17</v>
      </c>
      <c r="D37" s="27">
        <f>factures!I38</f>
        <v>8866.98</v>
      </c>
      <c r="E37" s="27"/>
      <c r="G37" s="22"/>
    </row>
    <row r="38" spans="2:7">
      <c r="B38" s="25">
        <v>401</v>
      </c>
      <c r="C38" s="22" t="s">
        <v>18</v>
      </c>
      <c r="D38" s="27"/>
      <c r="E38" s="27">
        <f>D36+D37</f>
        <v>107388.98</v>
      </c>
      <c r="G38" s="22"/>
    </row>
    <row r="39" spans="2:7">
      <c r="B39" s="25"/>
      <c r="C39" s="118" t="s">
        <v>49</v>
      </c>
      <c r="D39" s="27"/>
      <c r="E39" s="27"/>
      <c r="G39" s="22"/>
    </row>
    <row r="40" spans="2:7">
      <c r="B40" s="25"/>
      <c r="C40" s="28"/>
      <c r="D40" s="27"/>
      <c r="E40" s="27"/>
      <c r="G40" s="22"/>
    </row>
    <row r="41" spans="2:7">
      <c r="B41" s="25"/>
      <c r="C41" s="26"/>
      <c r="D41" s="27">
        <f>SUM(D7:D40)</f>
        <v>2424337.1393999998</v>
      </c>
      <c r="E41" s="27">
        <f>SUM(E7:E40)</f>
        <v>2424337.1393999998</v>
      </c>
      <c r="G41" s="22"/>
    </row>
    <row r="42" spans="2:7">
      <c r="B42" s="157"/>
      <c r="C42" s="158"/>
      <c r="D42" s="159"/>
      <c r="E42" s="159"/>
      <c r="G42" s="22"/>
    </row>
    <row r="43" spans="2:7">
      <c r="B43" s="157"/>
      <c r="C43" s="158"/>
      <c r="D43" s="159"/>
      <c r="E43" s="159"/>
      <c r="G43" s="22"/>
    </row>
    <row r="44" spans="2:7">
      <c r="B44" s="157"/>
      <c r="C44" s="158"/>
      <c r="D44" s="159"/>
      <c r="E44" s="159"/>
      <c r="G44" s="22"/>
    </row>
    <row r="45" spans="2:7">
      <c r="B45" s="157"/>
      <c r="C45" s="158"/>
      <c r="D45" s="159"/>
      <c r="E45" s="159"/>
      <c r="G45" s="22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9:M43"/>
  <sheetViews>
    <sheetView tabSelected="1" workbookViewId="0">
      <selection activeCell="G32" sqref="G32"/>
    </sheetView>
  </sheetViews>
  <sheetFormatPr baseColWidth="10" defaultRowHeight="12.75"/>
  <cols>
    <col min="2" max="2" width="13.7109375" customWidth="1"/>
    <col min="3" max="3" width="12.85546875" bestFit="1" customWidth="1"/>
    <col min="4" max="4" width="14.5703125" bestFit="1" customWidth="1"/>
    <col min="7" max="7" width="13" bestFit="1" customWidth="1"/>
    <col min="9" max="10" width="14" customWidth="1"/>
    <col min="12" max="12" width="13.140625" customWidth="1"/>
    <col min="13" max="13" width="12.7109375" customWidth="1"/>
  </cols>
  <sheetData>
    <row r="9" spans="3:13" ht="27.75">
      <c r="C9" s="125" t="s">
        <v>112</v>
      </c>
      <c r="D9" s="125"/>
      <c r="E9" s="125"/>
      <c r="F9" s="125"/>
      <c r="G9" s="125"/>
      <c r="H9" s="125"/>
      <c r="I9" s="125"/>
      <c r="J9" s="125"/>
      <c r="K9" s="125"/>
      <c r="L9" s="125"/>
      <c r="M9" s="125"/>
    </row>
    <row r="11" spans="3:13">
      <c r="I11" s="127">
        <v>44571</v>
      </c>
      <c r="J11" s="127"/>
      <c r="K11" s="10"/>
      <c r="L11" s="127">
        <v>44572</v>
      </c>
      <c r="M11" s="127"/>
    </row>
    <row r="12" spans="3:13" ht="15">
      <c r="C12" s="126" t="s">
        <v>21</v>
      </c>
      <c r="D12" s="126"/>
      <c r="F12" s="126" t="s">
        <v>22</v>
      </c>
      <c r="G12" s="126"/>
      <c r="I12" s="128" t="s">
        <v>107</v>
      </c>
      <c r="J12" s="128"/>
      <c r="K12" s="11"/>
      <c r="L12" s="128" t="s">
        <v>108</v>
      </c>
      <c r="M12" s="128"/>
    </row>
    <row r="13" spans="3:13" ht="13.5" thickBot="1">
      <c r="C13" s="162" t="s">
        <v>0</v>
      </c>
      <c r="D13" s="162" t="s">
        <v>1</v>
      </c>
      <c r="F13" s="162" t="s">
        <v>0</v>
      </c>
      <c r="G13" s="162" t="s">
        <v>1</v>
      </c>
      <c r="I13" s="162" t="s">
        <v>0</v>
      </c>
      <c r="J13" s="162" t="s">
        <v>1</v>
      </c>
      <c r="L13" s="162" t="s">
        <v>0</v>
      </c>
      <c r="M13" s="162" t="s">
        <v>1</v>
      </c>
    </row>
    <row r="14" spans="3:13">
      <c r="C14" s="163">
        <f>+journaux!D9</f>
        <v>340030.32699999999</v>
      </c>
      <c r="D14" s="164">
        <f>+journaux!E17</f>
        <v>14782</v>
      </c>
      <c r="E14" s="10"/>
      <c r="F14" s="163">
        <f>+journaux!D25</f>
        <v>6080</v>
      </c>
      <c r="G14" s="164"/>
      <c r="I14" s="10"/>
      <c r="J14" s="164">
        <f>+journaux!J8</f>
        <v>405156</v>
      </c>
      <c r="L14" s="10"/>
      <c r="M14" s="164">
        <f>+journaux!J12</f>
        <v>9855</v>
      </c>
    </row>
    <row r="15" spans="3:13">
      <c r="C15" s="165">
        <f>+journaux!D13</f>
        <v>3591</v>
      </c>
      <c r="D15" s="166"/>
      <c r="E15" s="10"/>
      <c r="F15" s="165"/>
      <c r="G15" s="166"/>
      <c r="I15" s="10"/>
      <c r="J15" s="166"/>
      <c r="L15" s="10"/>
      <c r="M15" s="166"/>
    </row>
    <row r="16" spans="3:13">
      <c r="C16" s="165">
        <f>+journaux!D21</f>
        <v>950</v>
      </c>
      <c r="D16" s="166"/>
      <c r="E16" s="10"/>
      <c r="F16" s="165"/>
      <c r="G16" s="166"/>
      <c r="I16" s="10"/>
      <c r="J16" s="166"/>
      <c r="L16" s="10"/>
      <c r="M16" s="166"/>
    </row>
    <row r="17" spans="2:13">
      <c r="C17" s="165">
        <f>+journaux!D25</f>
        <v>6080</v>
      </c>
      <c r="D17" s="166"/>
      <c r="E17" s="10"/>
      <c r="F17" s="165"/>
      <c r="G17" s="166"/>
      <c r="I17" s="10"/>
      <c r="J17" s="166"/>
      <c r="L17" s="10"/>
      <c r="M17" s="166"/>
    </row>
    <row r="18" spans="2:13">
      <c r="C18" s="165">
        <f>+journaux!D29</f>
        <v>3603.1523999999999</v>
      </c>
      <c r="D18" s="166"/>
      <c r="E18" s="10"/>
      <c r="F18" s="165"/>
      <c r="G18" s="166"/>
      <c r="I18" s="10"/>
      <c r="J18" s="166"/>
      <c r="L18" s="10"/>
      <c r="M18" s="166"/>
    </row>
    <row r="19" spans="2:13">
      <c r="C19" s="165">
        <f>+journaux!D33</f>
        <v>896.42</v>
      </c>
      <c r="D19" s="166"/>
      <c r="E19" s="10"/>
      <c r="F19" s="165"/>
      <c r="G19" s="166"/>
      <c r="I19" s="10"/>
      <c r="J19" s="166"/>
      <c r="L19" s="10"/>
      <c r="M19" s="166"/>
    </row>
    <row r="20" spans="2:13">
      <c r="C20" s="165">
        <f>+journaux!D37</f>
        <v>8866.98</v>
      </c>
      <c r="D20" s="166"/>
      <c r="E20" s="10"/>
      <c r="F20" s="165"/>
      <c r="G20" s="166"/>
      <c r="I20" s="10"/>
      <c r="J20" s="166"/>
      <c r="L20" s="10"/>
      <c r="M20" s="166"/>
    </row>
    <row r="21" spans="2:13" ht="13.5" thickBot="1">
      <c r="C21" s="165"/>
      <c r="D21" s="166"/>
      <c r="E21" s="10"/>
      <c r="F21" s="165"/>
      <c r="G21" s="166"/>
      <c r="I21" s="169"/>
      <c r="J21" s="166"/>
      <c r="L21" s="169"/>
      <c r="M21" s="166"/>
    </row>
    <row r="22" spans="2:13">
      <c r="C22" s="163">
        <f>SUM(C14:C21)</f>
        <v>364017.87939999998</v>
      </c>
      <c r="D22" s="164">
        <f>SUM(D14:D21)</f>
        <v>14782</v>
      </c>
      <c r="F22" s="163">
        <f>SUM(F14:F21)</f>
        <v>6080</v>
      </c>
      <c r="G22" s="164">
        <f>SUM(G14:G21)</f>
        <v>0</v>
      </c>
      <c r="I22" s="163">
        <f>SUM(I14:I21)</f>
        <v>0</v>
      </c>
      <c r="J22" s="164">
        <f>SUM(J14:J21)</f>
        <v>405156</v>
      </c>
      <c r="L22" s="163">
        <f>SUM(L14:L21)</f>
        <v>0</v>
      </c>
      <c r="M22" s="164">
        <f>SUM(M14:M21)</f>
        <v>9855</v>
      </c>
    </row>
    <row r="23" spans="2:13">
      <c r="B23" s="168" t="s">
        <v>109</v>
      </c>
      <c r="D23" s="166">
        <f>C22-D22</f>
        <v>349235.87939999998</v>
      </c>
      <c r="E23" s="168" t="s">
        <v>109</v>
      </c>
      <c r="G23" s="166">
        <f>F22-G22</f>
        <v>6080</v>
      </c>
      <c r="H23" s="168" t="s">
        <v>110</v>
      </c>
      <c r="I23" s="167">
        <f>+J22-I22</f>
        <v>405156</v>
      </c>
      <c r="J23" s="166"/>
      <c r="K23" s="168" t="s">
        <v>110</v>
      </c>
      <c r="L23" s="167">
        <f>+M22-L22</f>
        <v>9855</v>
      </c>
      <c r="M23" s="166"/>
    </row>
    <row r="30" spans="2:13">
      <c r="D30" s="165"/>
    </row>
    <row r="31" spans="2:13" ht="15">
      <c r="C31" s="126" t="s">
        <v>105</v>
      </c>
      <c r="D31" s="126"/>
      <c r="F31" s="126" t="s">
        <v>106</v>
      </c>
      <c r="G31" s="126"/>
      <c r="I31" s="126" t="s">
        <v>111</v>
      </c>
      <c r="J31" s="126"/>
    </row>
    <row r="32" spans="2:13" ht="13.5" thickBot="1">
      <c r="C32" s="162" t="s">
        <v>0</v>
      </c>
      <c r="D32" s="162" t="s">
        <v>1</v>
      </c>
      <c r="E32" s="10"/>
      <c r="F32" s="162" t="s">
        <v>0</v>
      </c>
      <c r="G32" s="162" t="s">
        <v>1</v>
      </c>
      <c r="I32" s="162" t="s">
        <v>0</v>
      </c>
      <c r="J32" s="162" t="s">
        <v>1</v>
      </c>
    </row>
    <row r="33" spans="3:10">
      <c r="C33" s="8"/>
      <c r="D33" s="35">
        <f>+journaux!J9</f>
        <v>2132400</v>
      </c>
      <c r="F33" s="8"/>
      <c r="G33" s="35">
        <f>+journaux!J13</f>
        <v>109500</v>
      </c>
      <c r="I33" s="8"/>
      <c r="J33" s="35">
        <f>+journaux!J17</f>
        <v>120226.4</v>
      </c>
    </row>
    <row r="34" spans="3:10">
      <c r="C34" s="9"/>
      <c r="F34" s="9"/>
      <c r="I34" s="9"/>
    </row>
    <row r="35" spans="3:10" ht="15">
      <c r="F35" s="126"/>
      <c r="G35" s="126"/>
    </row>
    <row r="37" spans="3:10" ht="15">
      <c r="C37" s="170"/>
      <c r="D37" s="126" t="s">
        <v>113</v>
      </c>
      <c r="E37" s="126" t="s">
        <v>113</v>
      </c>
      <c r="F37" s="171">
        <f>+D33+G33+J33</f>
        <v>2362126.4</v>
      </c>
      <c r="G37" s="172"/>
    </row>
    <row r="39" spans="3:10" ht="15">
      <c r="D39" s="126" t="s">
        <v>114</v>
      </c>
      <c r="E39" s="126" t="s">
        <v>113</v>
      </c>
      <c r="F39" s="171">
        <f>+F37*70%*2%</f>
        <v>33069.769599999992</v>
      </c>
      <c r="G39" s="172"/>
    </row>
    <row r="43" spans="3:10" ht="15">
      <c r="C43" s="126"/>
      <c r="D43" s="126"/>
      <c r="F43" s="126"/>
      <c r="G43" s="126"/>
    </row>
  </sheetData>
  <mergeCells count="17">
    <mergeCell ref="D37:E37"/>
    <mergeCell ref="D39:E39"/>
    <mergeCell ref="F39:G39"/>
    <mergeCell ref="C12:D12"/>
    <mergeCell ref="F12:G12"/>
    <mergeCell ref="C31:D31"/>
    <mergeCell ref="C43:D43"/>
    <mergeCell ref="F43:G43"/>
    <mergeCell ref="F35:G35"/>
    <mergeCell ref="F31:G31"/>
    <mergeCell ref="I11:J11"/>
    <mergeCell ref="L11:M11"/>
    <mergeCell ref="F37:G37"/>
    <mergeCell ref="I12:J12"/>
    <mergeCell ref="L12:M12"/>
    <mergeCell ref="I31:J31"/>
    <mergeCell ref="C9:M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K37"/>
  <sheetViews>
    <sheetView topLeftCell="A13" workbookViewId="0">
      <selection activeCell="F42" sqref="F42"/>
    </sheetView>
  </sheetViews>
  <sheetFormatPr baseColWidth="10" defaultRowHeight="15"/>
  <cols>
    <col min="1" max="1" width="1.140625" style="117" customWidth="1"/>
    <col min="2" max="2" width="8.140625" style="117" customWidth="1"/>
    <col min="3" max="3" width="6.42578125" style="117" customWidth="1"/>
    <col min="4" max="5" width="11.42578125" style="117"/>
    <col min="6" max="6" width="14.28515625" style="117" customWidth="1"/>
    <col min="7" max="8" width="11.42578125" style="117"/>
    <col min="9" max="9" width="19" style="117" customWidth="1"/>
    <col min="10" max="10" width="19.42578125" style="117" customWidth="1"/>
    <col min="11" max="11" width="11.42578125" style="117"/>
    <col min="12" max="256" width="11.42578125" style="52"/>
    <col min="257" max="257" width="1.140625" style="52" customWidth="1"/>
    <col min="258" max="258" width="8.140625" style="52" customWidth="1"/>
    <col min="259" max="259" width="6.42578125" style="52" customWidth="1"/>
    <col min="260" max="264" width="11.42578125" style="52"/>
    <col min="265" max="265" width="19" style="52" customWidth="1"/>
    <col min="266" max="266" width="19.42578125" style="52" customWidth="1"/>
    <col min="267" max="512" width="11.42578125" style="52"/>
    <col min="513" max="513" width="1.140625" style="52" customWidth="1"/>
    <col min="514" max="514" width="8.140625" style="52" customWidth="1"/>
    <col min="515" max="515" width="6.42578125" style="52" customWidth="1"/>
    <col min="516" max="520" width="11.42578125" style="52"/>
    <col min="521" max="521" width="19" style="52" customWidth="1"/>
    <col min="522" max="522" width="19.42578125" style="52" customWidth="1"/>
    <col min="523" max="768" width="11.42578125" style="52"/>
    <col min="769" max="769" width="1.140625" style="52" customWidth="1"/>
    <col min="770" max="770" width="8.140625" style="52" customWidth="1"/>
    <col min="771" max="771" width="6.42578125" style="52" customWidth="1"/>
    <col min="772" max="776" width="11.42578125" style="52"/>
    <col min="777" max="777" width="19" style="52" customWidth="1"/>
    <col min="778" max="778" width="19.42578125" style="52" customWidth="1"/>
    <col min="779" max="1024" width="11.42578125" style="52"/>
    <col min="1025" max="1025" width="1.140625" style="52" customWidth="1"/>
    <col min="1026" max="1026" width="8.140625" style="52" customWidth="1"/>
    <col min="1027" max="1027" width="6.42578125" style="52" customWidth="1"/>
    <col min="1028" max="1032" width="11.42578125" style="52"/>
    <col min="1033" max="1033" width="19" style="52" customWidth="1"/>
    <col min="1034" max="1034" width="19.42578125" style="52" customWidth="1"/>
    <col min="1035" max="1280" width="11.42578125" style="52"/>
    <col min="1281" max="1281" width="1.140625" style="52" customWidth="1"/>
    <col min="1282" max="1282" width="8.140625" style="52" customWidth="1"/>
    <col min="1283" max="1283" width="6.42578125" style="52" customWidth="1"/>
    <col min="1284" max="1288" width="11.42578125" style="52"/>
    <col min="1289" max="1289" width="19" style="52" customWidth="1"/>
    <col min="1290" max="1290" width="19.42578125" style="52" customWidth="1"/>
    <col min="1291" max="1536" width="11.42578125" style="52"/>
    <col min="1537" max="1537" width="1.140625" style="52" customWidth="1"/>
    <col min="1538" max="1538" width="8.140625" style="52" customWidth="1"/>
    <col min="1539" max="1539" width="6.42578125" style="52" customWidth="1"/>
    <col min="1540" max="1544" width="11.42578125" style="52"/>
    <col min="1545" max="1545" width="19" style="52" customWidth="1"/>
    <col min="1546" max="1546" width="19.42578125" style="52" customWidth="1"/>
    <col min="1547" max="1792" width="11.42578125" style="52"/>
    <col min="1793" max="1793" width="1.140625" style="52" customWidth="1"/>
    <col min="1794" max="1794" width="8.140625" style="52" customWidth="1"/>
    <col min="1795" max="1795" width="6.42578125" style="52" customWidth="1"/>
    <col min="1796" max="1800" width="11.42578125" style="52"/>
    <col min="1801" max="1801" width="19" style="52" customWidth="1"/>
    <col min="1802" max="1802" width="19.42578125" style="52" customWidth="1"/>
    <col min="1803" max="2048" width="11.42578125" style="52"/>
    <col min="2049" max="2049" width="1.140625" style="52" customWidth="1"/>
    <col min="2050" max="2050" width="8.140625" style="52" customWidth="1"/>
    <col min="2051" max="2051" width="6.42578125" style="52" customWidth="1"/>
    <col min="2052" max="2056" width="11.42578125" style="52"/>
    <col min="2057" max="2057" width="19" style="52" customWidth="1"/>
    <col min="2058" max="2058" width="19.42578125" style="52" customWidth="1"/>
    <col min="2059" max="2304" width="11.42578125" style="52"/>
    <col min="2305" max="2305" width="1.140625" style="52" customWidth="1"/>
    <col min="2306" max="2306" width="8.140625" style="52" customWidth="1"/>
    <col min="2307" max="2307" width="6.42578125" style="52" customWidth="1"/>
    <col min="2308" max="2312" width="11.42578125" style="52"/>
    <col min="2313" max="2313" width="19" style="52" customWidth="1"/>
    <col min="2314" max="2314" width="19.42578125" style="52" customWidth="1"/>
    <col min="2315" max="2560" width="11.42578125" style="52"/>
    <col min="2561" max="2561" width="1.140625" style="52" customWidth="1"/>
    <col min="2562" max="2562" width="8.140625" style="52" customWidth="1"/>
    <col min="2563" max="2563" width="6.42578125" style="52" customWidth="1"/>
    <col min="2564" max="2568" width="11.42578125" style="52"/>
    <col min="2569" max="2569" width="19" style="52" customWidth="1"/>
    <col min="2570" max="2570" width="19.42578125" style="52" customWidth="1"/>
    <col min="2571" max="2816" width="11.42578125" style="52"/>
    <col min="2817" max="2817" width="1.140625" style="52" customWidth="1"/>
    <col min="2818" max="2818" width="8.140625" style="52" customWidth="1"/>
    <col min="2819" max="2819" width="6.42578125" style="52" customWidth="1"/>
    <col min="2820" max="2824" width="11.42578125" style="52"/>
    <col min="2825" max="2825" width="19" style="52" customWidth="1"/>
    <col min="2826" max="2826" width="19.42578125" style="52" customWidth="1"/>
    <col min="2827" max="3072" width="11.42578125" style="52"/>
    <col min="3073" max="3073" width="1.140625" style="52" customWidth="1"/>
    <col min="3074" max="3074" width="8.140625" style="52" customWidth="1"/>
    <col min="3075" max="3075" width="6.42578125" style="52" customWidth="1"/>
    <col min="3076" max="3080" width="11.42578125" style="52"/>
    <col min="3081" max="3081" width="19" style="52" customWidth="1"/>
    <col min="3082" max="3082" width="19.42578125" style="52" customWidth="1"/>
    <col min="3083" max="3328" width="11.42578125" style="52"/>
    <col min="3329" max="3329" width="1.140625" style="52" customWidth="1"/>
    <col min="3330" max="3330" width="8.140625" style="52" customWidth="1"/>
    <col min="3331" max="3331" width="6.42578125" style="52" customWidth="1"/>
    <col min="3332" max="3336" width="11.42578125" style="52"/>
    <col min="3337" max="3337" width="19" style="52" customWidth="1"/>
    <col min="3338" max="3338" width="19.42578125" style="52" customWidth="1"/>
    <col min="3339" max="3584" width="11.42578125" style="52"/>
    <col min="3585" max="3585" width="1.140625" style="52" customWidth="1"/>
    <col min="3586" max="3586" width="8.140625" style="52" customWidth="1"/>
    <col min="3587" max="3587" width="6.42578125" style="52" customWidth="1"/>
    <col min="3588" max="3592" width="11.42578125" style="52"/>
    <col min="3593" max="3593" width="19" style="52" customWidth="1"/>
    <col min="3594" max="3594" width="19.42578125" style="52" customWidth="1"/>
    <col min="3595" max="3840" width="11.42578125" style="52"/>
    <col min="3841" max="3841" width="1.140625" style="52" customWidth="1"/>
    <col min="3842" max="3842" width="8.140625" style="52" customWidth="1"/>
    <col min="3843" max="3843" width="6.42578125" style="52" customWidth="1"/>
    <col min="3844" max="3848" width="11.42578125" style="52"/>
    <col min="3849" max="3849" width="19" style="52" customWidth="1"/>
    <col min="3850" max="3850" width="19.42578125" style="52" customWidth="1"/>
    <col min="3851" max="4096" width="11.42578125" style="52"/>
    <col min="4097" max="4097" width="1.140625" style="52" customWidth="1"/>
    <col min="4098" max="4098" width="8.140625" style="52" customWidth="1"/>
    <col min="4099" max="4099" width="6.42578125" style="52" customWidth="1"/>
    <col min="4100" max="4104" width="11.42578125" style="52"/>
    <col min="4105" max="4105" width="19" style="52" customWidth="1"/>
    <col min="4106" max="4106" width="19.42578125" style="52" customWidth="1"/>
    <col min="4107" max="4352" width="11.42578125" style="52"/>
    <col min="4353" max="4353" width="1.140625" style="52" customWidth="1"/>
    <col min="4354" max="4354" width="8.140625" style="52" customWidth="1"/>
    <col min="4355" max="4355" width="6.42578125" style="52" customWidth="1"/>
    <col min="4356" max="4360" width="11.42578125" style="52"/>
    <col min="4361" max="4361" width="19" style="52" customWidth="1"/>
    <col min="4362" max="4362" width="19.42578125" style="52" customWidth="1"/>
    <col min="4363" max="4608" width="11.42578125" style="52"/>
    <col min="4609" max="4609" width="1.140625" style="52" customWidth="1"/>
    <col min="4610" max="4610" width="8.140625" style="52" customWidth="1"/>
    <col min="4611" max="4611" width="6.42578125" style="52" customWidth="1"/>
    <col min="4612" max="4616" width="11.42578125" style="52"/>
    <col min="4617" max="4617" width="19" style="52" customWidth="1"/>
    <col min="4618" max="4618" width="19.42578125" style="52" customWidth="1"/>
    <col min="4619" max="4864" width="11.42578125" style="52"/>
    <col min="4865" max="4865" width="1.140625" style="52" customWidth="1"/>
    <col min="4866" max="4866" width="8.140625" style="52" customWidth="1"/>
    <col min="4867" max="4867" width="6.42578125" style="52" customWidth="1"/>
    <col min="4868" max="4872" width="11.42578125" style="52"/>
    <col min="4873" max="4873" width="19" style="52" customWidth="1"/>
    <col min="4874" max="4874" width="19.42578125" style="52" customWidth="1"/>
    <col min="4875" max="5120" width="11.42578125" style="52"/>
    <col min="5121" max="5121" width="1.140625" style="52" customWidth="1"/>
    <col min="5122" max="5122" width="8.140625" style="52" customWidth="1"/>
    <col min="5123" max="5123" width="6.42578125" style="52" customWidth="1"/>
    <col min="5124" max="5128" width="11.42578125" style="52"/>
    <col min="5129" max="5129" width="19" style="52" customWidth="1"/>
    <col min="5130" max="5130" width="19.42578125" style="52" customWidth="1"/>
    <col min="5131" max="5376" width="11.42578125" style="52"/>
    <col min="5377" max="5377" width="1.140625" style="52" customWidth="1"/>
    <col min="5378" max="5378" width="8.140625" style="52" customWidth="1"/>
    <col min="5379" max="5379" width="6.42578125" style="52" customWidth="1"/>
    <col min="5380" max="5384" width="11.42578125" style="52"/>
    <col min="5385" max="5385" width="19" style="52" customWidth="1"/>
    <col min="5386" max="5386" width="19.42578125" style="52" customWidth="1"/>
    <col min="5387" max="5632" width="11.42578125" style="52"/>
    <col min="5633" max="5633" width="1.140625" style="52" customWidth="1"/>
    <col min="5634" max="5634" width="8.140625" style="52" customWidth="1"/>
    <col min="5635" max="5635" width="6.42578125" style="52" customWidth="1"/>
    <col min="5636" max="5640" width="11.42578125" style="52"/>
    <col min="5641" max="5641" width="19" style="52" customWidth="1"/>
    <col min="5642" max="5642" width="19.42578125" style="52" customWidth="1"/>
    <col min="5643" max="5888" width="11.42578125" style="52"/>
    <col min="5889" max="5889" width="1.140625" style="52" customWidth="1"/>
    <col min="5890" max="5890" width="8.140625" style="52" customWidth="1"/>
    <col min="5891" max="5891" width="6.42578125" style="52" customWidth="1"/>
    <col min="5892" max="5896" width="11.42578125" style="52"/>
    <col min="5897" max="5897" width="19" style="52" customWidth="1"/>
    <col min="5898" max="5898" width="19.42578125" style="52" customWidth="1"/>
    <col min="5899" max="6144" width="11.42578125" style="52"/>
    <col min="6145" max="6145" width="1.140625" style="52" customWidth="1"/>
    <col min="6146" max="6146" width="8.140625" style="52" customWidth="1"/>
    <col min="6147" max="6147" width="6.42578125" style="52" customWidth="1"/>
    <col min="6148" max="6152" width="11.42578125" style="52"/>
    <col min="6153" max="6153" width="19" style="52" customWidth="1"/>
    <col min="6154" max="6154" width="19.42578125" style="52" customWidth="1"/>
    <col min="6155" max="6400" width="11.42578125" style="52"/>
    <col min="6401" max="6401" width="1.140625" style="52" customWidth="1"/>
    <col min="6402" max="6402" width="8.140625" style="52" customWidth="1"/>
    <col min="6403" max="6403" width="6.42578125" style="52" customWidth="1"/>
    <col min="6404" max="6408" width="11.42578125" style="52"/>
    <col min="6409" max="6409" width="19" style="52" customWidth="1"/>
    <col min="6410" max="6410" width="19.42578125" style="52" customWidth="1"/>
    <col min="6411" max="6656" width="11.42578125" style="52"/>
    <col min="6657" max="6657" width="1.140625" style="52" customWidth="1"/>
    <col min="6658" max="6658" width="8.140625" style="52" customWidth="1"/>
    <col min="6659" max="6659" width="6.42578125" style="52" customWidth="1"/>
    <col min="6660" max="6664" width="11.42578125" style="52"/>
    <col min="6665" max="6665" width="19" style="52" customWidth="1"/>
    <col min="6666" max="6666" width="19.42578125" style="52" customWidth="1"/>
    <col min="6667" max="6912" width="11.42578125" style="52"/>
    <col min="6913" max="6913" width="1.140625" style="52" customWidth="1"/>
    <col min="6914" max="6914" width="8.140625" style="52" customWidth="1"/>
    <col min="6915" max="6915" width="6.42578125" style="52" customWidth="1"/>
    <col min="6916" max="6920" width="11.42578125" style="52"/>
    <col min="6921" max="6921" width="19" style="52" customWidth="1"/>
    <col min="6922" max="6922" width="19.42578125" style="52" customWidth="1"/>
    <col min="6923" max="7168" width="11.42578125" style="52"/>
    <col min="7169" max="7169" width="1.140625" style="52" customWidth="1"/>
    <col min="7170" max="7170" width="8.140625" style="52" customWidth="1"/>
    <col min="7171" max="7171" width="6.42578125" style="52" customWidth="1"/>
    <col min="7172" max="7176" width="11.42578125" style="52"/>
    <col min="7177" max="7177" width="19" style="52" customWidth="1"/>
    <col min="7178" max="7178" width="19.42578125" style="52" customWidth="1"/>
    <col min="7179" max="7424" width="11.42578125" style="52"/>
    <col min="7425" max="7425" width="1.140625" style="52" customWidth="1"/>
    <col min="7426" max="7426" width="8.140625" style="52" customWidth="1"/>
    <col min="7427" max="7427" width="6.42578125" style="52" customWidth="1"/>
    <col min="7428" max="7432" width="11.42578125" style="52"/>
    <col min="7433" max="7433" width="19" style="52" customWidth="1"/>
    <col min="7434" max="7434" width="19.42578125" style="52" customWidth="1"/>
    <col min="7435" max="7680" width="11.42578125" style="52"/>
    <col min="7681" max="7681" width="1.140625" style="52" customWidth="1"/>
    <col min="7682" max="7682" width="8.140625" style="52" customWidth="1"/>
    <col min="7683" max="7683" width="6.42578125" style="52" customWidth="1"/>
    <col min="7684" max="7688" width="11.42578125" style="52"/>
    <col min="7689" max="7689" width="19" style="52" customWidth="1"/>
    <col min="7690" max="7690" width="19.42578125" style="52" customWidth="1"/>
    <col min="7691" max="7936" width="11.42578125" style="52"/>
    <col min="7937" max="7937" width="1.140625" style="52" customWidth="1"/>
    <col min="7938" max="7938" width="8.140625" style="52" customWidth="1"/>
    <col min="7939" max="7939" width="6.42578125" style="52" customWidth="1"/>
    <col min="7940" max="7944" width="11.42578125" style="52"/>
    <col min="7945" max="7945" width="19" style="52" customWidth="1"/>
    <col min="7946" max="7946" width="19.42578125" style="52" customWidth="1"/>
    <col min="7947" max="8192" width="11.42578125" style="52"/>
    <col min="8193" max="8193" width="1.140625" style="52" customWidth="1"/>
    <col min="8194" max="8194" width="8.140625" style="52" customWidth="1"/>
    <col min="8195" max="8195" width="6.42578125" style="52" customWidth="1"/>
    <col min="8196" max="8200" width="11.42578125" style="52"/>
    <col min="8201" max="8201" width="19" style="52" customWidth="1"/>
    <col min="8202" max="8202" width="19.42578125" style="52" customWidth="1"/>
    <col min="8203" max="8448" width="11.42578125" style="52"/>
    <col min="8449" max="8449" width="1.140625" style="52" customWidth="1"/>
    <col min="8450" max="8450" width="8.140625" style="52" customWidth="1"/>
    <col min="8451" max="8451" width="6.42578125" style="52" customWidth="1"/>
    <col min="8452" max="8456" width="11.42578125" style="52"/>
    <col min="8457" max="8457" width="19" style="52" customWidth="1"/>
    <col min="8458" max="8458" width="19.42578125" style="52" customWidth="1"/>
    <col min="8459" max="8704" width="11.42578125" style="52"/>
    <col min="8705" max="8705" width="1.140625" style="52" customWidth="1"/>
    <col min="8706" max="8706" width="8.140625" style="52" customWidth="1"/>
    <col min="8707" max="8707" width="6.42578125" style="52" customWidth="1"/>
    <col min="8708" max="8712" width="11.42578125" style="52"/>
    <col min="8713" max="8713" width="19" style="52" customWidth="1"/>
    <col min="8714" max="8714" width="19.42578125" style="52" customWidth="1"/>
    <col min="8715" max="8960" width="11.42578125" style="52"/>
    <col min="8961" max="8961" width="1.140625" style="52" customWidth="1"/>
    <col min="8962" max="8962" width="8.140625" style="52" customWidth="1"/>
    <col min="8963" max="8963" width="6.42578125" style="52" customWidth="1"/>
    <col min="8964" max="8968" width="11.42578125" style="52"/>
    <col min="8969" max="8969" width="19" style="52" customWidth="1"/>
    <col min="8970" max="8970" width="19.42578125" style="52" customWidth="1"/>
    <col min="8971" max="9216" width="11.42578125" style="52"/>
    <col min="9217" max="9217" width="1.140625" style="52" customWidth="1"/>
    <col min="9218" max="9218" width="8.140625" style="52" customWidth="1"/>
    <col min="9219" max="9219" width="6.42578125" style="52" customWidth="1"/>
    <col min="9220" max="9224" width="11.42578125" style="52"/>
    <col min="9225" max="9225" width="19" style="52" customWidth="1"/>
    <col min="9226" max="9226" width="19.42578125" style="52" customWidth="1"/>
    <col min="9227" max="9472" width="11.42578125" style="52"/>
    <col min="9473" max="9473" width="1.140625" style="52" customWidth="1"/>
    <col min="9474" max="9474" width="8.140625" style="52" customWidth="1"/>
    <col min="9475" max="9475" width="6.42578125" style="52" customWidth="1"/>
    <col min="9476" max="9480" width="11.42578125" style="52"/>
    <col min="9481" max="9481" width="19" style="52" customWidth="1"/>
    <col min="9482" max="9482" width="19.42578125" style="52" customWidth="1"/>
    <col min="9483" max="9728" width="11.42578125" style="52"/>
    <col min="9729" max="9729" width="1.140625" style="52" customWidth="1"/>
    <col min="9730" max="9730" width="8.140625" style="52" customWidth="1"/>
    <col min="9731" max="9731" width="6.42578125" style="52" customWidth="1"/>
    <col min="9732" max="9736" width="11.42578125" style="52"/>
    <col min="9737" max="9737" width="19" style="52" customWidth="1"/>
    <col min="9738" max="9738" width="19.42578125" style="52" customWidth="1"/>
    <col min="9739" max="9984" width="11.42578125" style="52"/>
    <col min="9985" max="9985" width="1.140625" style="52" customWidth="1"/>
    <col min="9986" max="9986" width="8.140625" style="52" customWidth="1"/>
    <col min="9987" max="9987" width="6.42578125" style="52" customWidth="1"/>
    <col min="9988" max="9992" width="11.42578125" style="52"/>
    <col min="9993" max="9993" width="19" style="52" customWidth="1"/>
    <col min="9994" max="9994" width="19.42578125" style="52" customWidth="1"/>
    <col min="9995" max="10240" width="11.42578125" style="52"/>
    <col min="10241" max="10241" width="1.140625" style="52" customWidth="1"/>
    <col min="10242" max="10242" width="8.140625" style="52" customWidth="1"/>
    <col min="10243" max="10243" width="6.42578125" style="52" customWidth="1"/>
    <col min="10244" max="10248" width="11.42578125" style="52"/>
    <col min="10249" max="10249" width="19" style="52" customWidth="1"/>
    <col min="10250" max="10250" width="19.42578125" style="52" customWidth="1"/>
    <col min="10251" max="10496" width="11.42578125" style="52"/>
    <col min="10497" max="10497" width="1.140625" style="52" customWidth="1"/>
    <col min="10498" max="10498" width="8.140625" style="52" customWidth="1"/>
    <col min="10499" max="10499" width="6.42578125" style="52" customWidth="1"/>
    <col min="10500" max="10504" width="11.42578125" style="52"/>
    <col min="10505" max="10505" width="19" style="52" customWidth="1"/>
    <col min="10506" max="10506" width="19.42578125" style="52" customWidth="1"/>
    <col min="10507" max="10752" width="11.42578125" style="52"/>
    <col min="10753" max="10753" width="1.140625" style="52" customWidth="1"/>
    <col min="10754" max="10754" width="8.140625" style="52" customWidth="1"/>
    <col min="10755" max="10755" width="6.42578125" style="52" customWidth="1"/>
    <col min="10756" max="10760" width="11.42578125" style="52"/>
    <col min="10761" max="10761" width="19" style="52" customWidth="1"/>
    <col min="10762" max="10762" width="19.42578125" style="52" customWidth="1"/>
    <col min="10763" max="11008" width="11.42578125" style="52"/>
    <col min="11009" max="11009" width="1.140625" style="52" customWidth="1"/>
    <col min="11010" max="11010" width="8.140625" style="52" customWidth="1"/>
    <col min="11011" max="11011" width="6.42578125" style="52" customWidth="1"/>
    <col min="11012" max="11016" width="11.42578125" style="52"/>
    <col min="11017" max="11017" width="19" style="52" customWidth="1"/>
    <col min="11018" max="11018" width="19.42578125" style="52" customWidth="1"/>
    <col min="11019" max="11264" width="11.42578125" style="52"/>
    <col min="11265" max="11265" width="1.140625" style="52" customWidth="1"/>
    <col min="11266" max="11266" width="8.140625" style="52" customWidth="1"/>
    <col min="11267" max="11267" width="6.42578125" style="52" customWidth="1"/>
    <col min="11268" max="11272" width="11.42578125" style="52"/>
    <col min="11273" max="11273" width="19" style="52" customWidth="1"/>
    <col min="11274" max="11274" width="19.42578125" style="52" customWidth="1"/>
    <col min="11275" max="11520" width="11.42578125" style="52"/>
    <col min="11521" max="11521" width="1.140625" style="52" customWidth="1"/>
    <col min="11522" max="11522" width="8.140625" style="52" customWidth="1"/>
    <col min="11523" max="11523" width="6.42578125" style="52" customWidth="1"/>
    <col min="11524" max="11528" width="11.42578125" style="52"/>
    <col min="11529" max="11529" width="19" style="52" customWidth="1"/>
    <col min="11530" max="11530" width="19.42578125" style="52" customWidth="1"/>
    <col min="11531" max="11776" width="11.42578125" style="52"/>
    <col min="11777" max="11777" width="1.140625" style="52" customWidth="1"/>
    <col min="11778" max="11778" width="8.140625" style="52" customWidth="1"/>
    <col min="11779" max="11779" width="6.42578125" style="52" customWidth="1"/>
    <col min="11780" max="11784" width="11.42578125" style="52"/>
    <col min="11785" max="11785" width="19" style="52" customWidth="1"/>
    <col min="11786" max="11786" width="19.42578125" style="52" customWidth="1"/>
    <col min="11787" max="12032" width="11.42578125" style="52"/>
    <col min="12033" max="12033" width="1.140625" style="52" customWidth="1"/>
    <col min="12034" max="12034" width="8.140625" style="52" customWidth="1"/>
    <col min="12035" max="12035" width="6.42578125" style="52" customWidth="1"/>
    <col min="12036" max="12040" width="11.42578125" style="52"/>
    <col min="12041" max="12041" width="19" style="52" customWidth="1"/>
    <col min="12042" max="12042" width="19.42578125" style="52" customWidth="1"/>
    <col min="12043" max="12288" width="11.42578125" style="52"/>
    <col min="12289" max="12289" width="1.140625" style="52" customWidth="1"/>
    <col min="12290" max="12290" width="8.140625" style="52" customWidth="1"/>
    <col min="12291" max="12291" width="6.42578125" style="52" customWidth="1"/>
    <col min="12292" max="12296" width="11.42578125" style="52"/>
    <col min="12297" max="12297" width="19" style="52" customWidth="1"/>
    <col min="12298" max="12298" width="19.42578125" style="52" customWidth="1"/>
    <col min="12299" max="12544" width="11.42578125" style="52"/>
    <col min="12545" max="12545" width="1.140625" style="52" customWidth="1"/>
    <col min="12546" max="12546" width="8.140625" style="52" customWidth="1"/>
    <col min="12547" max="12547" width="6.42578125" style="52" customWidth="1"/>
    <col min="12548" max="12552" width="11.42578125" style="52"/>
    <col min="12553" max="12553" width="19" style="52" customWidth="1"/>
    <col min="12554" max="12554" width="19.42578125" style="52" customWidth="1"/>
    <col min="12555" max="12800" width="11.42578125" style="52"/>
    <col min="12801" max="12801" width="1.140625" style="52" customWidth="1"/>
    <col min="12802" max="12802" width="8.140625" style="52" customWidth="1"/>
    <col min="12803" max="12803" width="6.42578125" style="52" customWidth="1"/>
    <col min="12804" max="12808" width="11.42578125" style="52"/>
    <col min="12809" max="12809" width="19" style="52" customWidth="1"/>
    <col min="12810" max="12810" width="19.42578125" style="52" customWidth="1"/>
    <col min="12811" max="13056" width="11.42578125" style="52"/>
    <col min="13057" max="13057" width="1.140625" style="52" customWidth="1"/>
    <col min="13058" max="13058" width="8.140625" style="52" customWidth="1"/>
    <col min="13059" max="13059" width="6.42578125" style="52" customWidth="1"/>
    <col min="13060" max="13064" width="11.42578125" style="52"/>
    <col min="13065" max="13065" width="19" style="52" customWidth="1"/>
    <col min="13066" max="13066" width="19.42578125" style="52" customWidth="1"/>
    <col min="13067" max="13312" width="11.42578125" style="52"/>
    <col min="13313" max="13313" width="1.140625" style="52" customWidth="1"/>
    <col min="13314" max="13314" width="8.140625" style="52" customWidth="1"/>
    <col min="13315" max="13315" width="6.42578125" style="52" customWidth="1"/>
    <col min="13316" max="13320" width="11.42578125" style="52"/>
    <col min="13321" max="13321" width="19" style="52" customWidth="1"/>
    <col min="13322" max="13322" width="19.42578125" style="52" customWidth="1"/>
    <col min="13323" max="13568" width="11.42578125" style="52"/>
    <col min="13569" max="13569" width="1.140625" style="52" customWidth="1"/>
    <col min="13570" max="13570" width="8.140625" style="52" customWidth="1"/>
    <col min="13571" max="13571" width="6.42578125" style="52" customWidth="1"/>
    <col min="13572" max="13576" width="11.42578125" style="52"/>
    <col min="13577" max="13577" width="19" style="52" customWidth="1"/>
    <col min="13578" max="13578" width="19.42578125" style="52" customWidth="1"/>
    <col min="13579" max="13824" width="11.42578125" style="52"/>
    <col min="13825" max="13825" width="1.140625" style="52" customWidth="1"/>
    <col min="13826" max="13826" width="8.140625" style="52" customWidth="1"/>
    <col min="13827" max="13827" width="6.42578125" style="52" customWidth="1"/>
    <col min="13828" max="13832" width="11.42578125" style="52"/>
    <col min="13833" max="13833" width="19" style="52" customWidth="1"/>
    <col min="13834" max="13834" width="19.42578125" style="52" customWidth="1"/>
    <col min="13835" max="14080" width="11.42578125" style="52"/>
    <col min="14081" max="14081" width="1.140625" style="52" customWidth="1"/>
    <col min="14082" max="14082" width="8.140625" style="52" customWidth="1"/>
    <col min="14083" max="14083" width="6.42578125" style="52" customWidth="1"/>
    <col min="14084" max="14088" width="11.42578125" style="52"/>
    <col min="14089" max="14089" width="19" style="52" customWidth="1"/>
    <col min="14090" max="14090" width="19.42578125" style="52" customWidth="1"/>
    <col min="14091" max="14336" width="11.42578125" style="52"/>
    <col min="14337" max="14337" width="1.140625" style="52" customWidth="1"/>
    <col min="14338" max="14338" width="8.140625" style="52" customWidth="1"/>
    <col min="14339" max="14339" width="6.42578125" style="52" customWidth="1"/>
    <col min="14340" max="14344" width="11.42578125" style="52"/>
    <col min="14345" max="14345" width="19" style="52" customWidth="1"/>
    <col min="14346" max="14346" width="19.42578125" style="52" customWidth="1"/>
    <col min="14347" max="14592" width="11.42578125" style="52"/>
    <col min="14593" max="14593" width="1.140625" style="52" customWidth="1"/>
    <col min="14594" max="14594" width="8.140625" style="52" customWidth="1"/>
    <col min="14595" max="14595" width="6.42578125" style="52" customWidth="1"/>
    <col min="14596" max="14600" width="11.42578125" style="52"/>
    <col min="14601" max="14601" width="19" style="52" customWidth="1"/>
    <col min="14602" max="14602" width="19.42578125" style="52" customWidth="1"/>
    <col min="14603" max="14848" width="11.42578125" style="52"/>
    <col min="14849" max="14849" width="1.140625" style="52" customWidth="1"/>
    <col min="14850" max="14850" width="8.140625" style="52" customWidth="1"/>
    <col min="14851" max="14851" width="6.42578125" style="52" customWidth="1"/>
    <col min="14852" max="14856" width="11.42578125" style="52"/>
    <col min="14857" max="14857" width="19" style="52" customWidth="1"/>
    <col min="14858" max="14858" width="19.42578125" style="52" customWidth="1"/>
    <col min="14859" max="15104" width="11.42578125" style="52"/>
    <col min="15105" max="15105" width="1.140625" style="52" customWidth="1"/>
    <col min="15106" max="15106" width="8.140625" style="52" customWidth="1"/>
    <col min="15107" max="15107" width="6.42578125" style="52" customWidth="1"/>
    <col min="15108" max="15112" width="11.42578125" style="52"/>
    <col min="15113" max="15113" width="19" style="52" customWidth="1"/>
    <col min="15114" max="15114" width="19.42578125" style="52" customWidth="1"/>
    <col min="15115" max="15360" width="11.42578125" style="52"/>
    <col min="15361" max="15361" width="1.140625" style="52" customWidth="1"/>
    <col min="15362" max="15362" width="8.140625" style="52" customWidth="1"/>
    <col min="15363" max="15363" width="6.42578125" style="52" customWidth="1"/>
    <col min="15364" max="15368" width="11.42578125" style="52"/>
    <col min="15369" max="15369" width="19" style="52" customWidth="1"/>
    <col min="15370" max="15370" width="19.42578125" style="52" customWidth="1"/>
    <col min="15371" max="15616" width="11.42578125" style="52"/>
    <col min="15617" max="15617" width="1.140625" style="52" customWidth="1"/>
    <col min="15618" max="15618" width="8.140625" style="52" customWidth="1"/>
    <col min="15619" max="15619" width="6.42578125" style="52" customWidth="1"/>
    <col min="15620" max="15624" width="11.42578125" style="52"/>
    <col min="15625" max="15625" width="19" style="52" customWidth="1"/>
    <col min="15626" max="15626" width="19.42578125" style="52" customWidth="1"/>
    <col min="15627" max="15872" width="11.42578125" style="52"/>
    <col min="15873" max="15873" width="1.140625" style="52" customWidth="1"/>
    <col min="15874" max="15874" width="8.140625" style="52" customWidth="1"/>
    <col min="15875" max="15875" width="6.42578125" style="52" customWidth="1"/>
    <col min="15876" max="15880" width="11.42578125" style="52"/>
    <col min="15881" max="15881" width="19" style="52" customWidth="1"/>
    <col min="15882" max="15882" width="19.42578125" style="52" customWidth="1"/>
    <col min="15883" max="16128" width="11.42578125" style="52"/>
    <col min="16129" max="16129" width="1.140625" style="52" customWidth="1"/>
    <col min="16130" max="16130" width="8.140625" style="52" customWidth="1"/>
    <col min="16131" max="16131" width="6.42578125" style="52" customWidth="1"/>
    <col min="16132" max="16136" width="11.42578125" style="52"/>
    <col min="16137" max="16137" width="19" style="52" customWidth="1"/>
    <col min="16138" max="16138" width="19.42578125" style="52" customWidth="1"/>
    <col min="16139" max="16384" width="11.42578125" style="52"/>
  </cols>
  <sheetData>
    <row r="1" spans="1:11">
      <c r="A1" s="50"/>
      <c r="B1" s="151"/>
      <c r="C1" s="151"/>
      <c r="D1" s="151"/>
      <c r="E1" s="51"/>
      <c r="F1" s="51"/>
      <c r="G1" s="51"/>
      <c r="H1" s="51"/>
      <c r="I1" s="51"/>
      <c r="J1" s="50"/>
      <c r="K1" s="50"/>
    </row>
    <row r="2" spans="1:11">
      <c r="A2" s="50"/>
      <c r="B2" s="117" t="str">
        <f>factures!C4</f>
        <v>Raison Social</v>
      </c>
      <c r="C2" s="174"/>
      <c r="D2" s="152" t="s">
        <v>89</v>
      </c>
      <c r="E2" s="152"/>
      <c r="F2" s="152"/>
      <c r="G2" s="50"/>
      <c r="H2" s="50"/>
      <c r="I2" s="50"/>
      <c r="J2" s="50"/>
      <c r="K2" s="50"/>
    </row>
    <row r="3" spans="1:11">
      <c r="A3" s="50"/>
      <c r="B3" s="153"/>
      <c r="C3" s="153"/>
      <c r="D3" s="153"/>
      <c r="E3" s="153"/>
      <c r="F3" s="153"/>
      <c r="G3" s="50"/>
      <c r="H3" s="50"/>
      <c r="I3" s="50"/>
      <c r="J3" s="50"/>
      <c r="K3" s="50"/>
    </row>
    <row r="4" spans="1:1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</row>
    <row r="5" spans="1:11" ht="23.25">
      <c r="A5" s="50"/>
      <c r="B5" s="151"/>
      <c r="C5" s="151"/>
      <c r="D5" s="50"/>
      <c r="E5" s="53"/>
      <c r="F5" s="53" t="s">
        <v>60</v>
      </c>
      <c r="G5" s="54"/>
      <c r="H5" s="54"/>
      <c r="I5" s="53"/>
      <c r="J5" s="55" t="s">
        <v>61</v>
      </c>
      <c r="K5" s="50"/>
    </row>
    <row r="6" spans="1:11">
      <c r="A6" s="50"/>
      <c r="B6" s="50"/>
      <c r="C6" s="50"/>
      <c r="D6" s="50"/>
      <c r="E6" s="50"/>
      <c r="F6" s="56"/>
      <c r="G6" s="50"/>
      <c r="H6" s="56"/>
      <c r="I6" s="50"/>
      <c r="J6" s="50"/>
      <c r="K6" s="50"/>
    </row>
    <row r="7" spans="1:11" ht="18.75">
      <c r="A7" s="50"/>
      <c r="B7" s="50" t="s">
        <v>62</v>
      </c>
      <c r="C7" s="57"/>
      <c r="D7" s="58" t="s">
        <v>63</v>
      </c>
      <c r="E7" s="50"/>
      <c r="F7" s="154" t="s">
        <v>64</v>
      </c>
      <c r="G7" s="155"/>
      <c r="H7" s="156"/>
      <c r="I7" s="50"/>
      <c r="J7" s="59"/>
      <c r="K7" s="50"/>
    </row>
    <row r="8" spans="1:11">
      <c r="A8" s="50"/>
      <c r="B8" s="144" t="s">
        <v>65</v>
      </c>
      <c r="C8" s="144"/>
      <c r="D8" s="60">
        <v>43556</v>
      </c>
      <c r="E8" s="151"/>
      <c r="F8" s="151"/>
      <c r="G8" s="151"/>
      <c r="H8" s="151"/>
      <c r="I8" s="151"/>
      <c r="J8" s="50"/>
      <c r="K8" s="50"/>
    </row>
    <row r="9" spans="1:11" ht="18.75">
      <c r="A9" s="50"/>
      <c r="B9" s="144" t="s">
        <v>66</v>
      </c>
      <c r="C9" s="144"/>
      <c r="D9" s="61">
        <v>2019</v>
      </c>
      <c r="E9" s="50"/>
      <c r="F9" s="145" t="s">
        <v>67</v>
      </c>
      <c r="G9" s="145"/>
      <c r="H9" s="145"/>
      <c r="I9" s="62">
        <v>43556</v>
      </c>
      <c r="J9" s="50"/>
      <c r="K9" s="50"/>
    </row>
    <row r="10" spans="1:11" ht="15.75" thickBo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>
      <c r="A11" s="50"/>
      <c r="B11" s="146" t="s">
        <v>68</v>
      </c>
      <c r="C11" s="148" t="s">
        <v>69</v>
      </c>
      <c r="D11" s="130" t="s">
        <v>70</v>
      </c>
      <c r="E11" s="150"/>
      <c r="F11" s="175" t="s">
        <v>71</v>
      </c>
      <c r="G11" s="176"/>
      <c r="H11" s="177"/>
      <c r="I11" s="130" t="s">
        <v>72</v>
      </c>
      <c r="J11" s="131"/>
      <c r="K11" s="50"/>
    </row>
    <row r="12" spans="1:11">
      <c r="A12" s="50"/>
      <c r="B12" s="147"/>
      <c r="C12" s="149"/>
      <c r="D12" s="63" t="s">
        <v>73</v>
      </c>
      <c r="E12" s="64" t="s">
        <v>74</v>
      </c>
      <c r="F12" s="178"/>
      <c r="G12" s="179"/>
      <c r="H12" s="180"/>
      <c r="I12" s="65" t="s">
        <v>75</v>
      </c>
      <c r="J12" s="66" t="s">
        <v>76</v>
      </c>
      <c r="K12" s="50"/>
    </row>
    <row r="13" spans="1:11" ht="15.75">
      <c r="A13" s="50"/>
      <c r="B13" s="67" t="str">
        <f>[3]dBase!N19</f>
        <v>005</v>
      </c>
      <c r="C13" s="68">
        <f>D8</f>
        <v>43556</v>
      </c>
      <c r="D13" s="69">
        <v>44571</v>
      </c>
      <c r="E13" s="70"/>
      <c r="F13" s="71" t="s">
        <v>77</v>
      </c>
      <c r="G13" s="72"/>
      <c r="H13" s="73">
        <f>D8</f>
        <v>43556</v>
      </c>
      <c r="I13" s="74">
        <f>+'G-LIVRE'!J14+'G-LIVRE'!M14</f>
        <v>415011</v>
      </c>
      <c r="J13" s="75"/>
      <c r="K13" s="50"/>
    </row>
    <row r="14" spans="1:11" ht="15.75">
      <c r="A14" s="50"/>
      <c r="B14" s="76" t="s">
        <v>78</v>
      </c>
      <c r="C14" s="77" t="s">
        <v>78</v>
      </c>
      <c r="D14" s="78"/>
      <c r="E14" s="79">
        <v>44540</v>
      </c>
      <c r="F14" s="80" t="s">
        <v>79</v>
      </c>
      <c r="G14" s="81"/>
      <c r="H14" s="82" t="s">
        <v>78</v>
      </c>
      <c r="I14" s="83">
        <v>0</v>
      </c>
      <c r="J14" s="84"/>
      <c r="K14" s="50"/>
    </row>
    <row r="15" spans="1:11" ht="15.75">
      <c r="A15" s="50"/>
      <c r="B15" s="76" t="s">
        <v>78</v>
      </c>
      <c r="C15" s="77" t="s">
        <v>78</v>
      </c>
      <c r="D15" s="78"/>
      <c r="E15" s="79">
        <v>44562</v>
      </c>
      <c r="F15" s="80" t="s">
        <v>80</v>
      </c>
      <c r="G15" s="85"/>
      <c r="H15" s="82" t="s">
        <v>78</v>
      </c>
      <c r="I15" s="83"/>
      <c r="J15" s="84">
        <f>+'G-LIVRE'!D23</f>
        <v>349235.87939999998</v>
      </c>
      <c r="K15" s="50"/>
    </row>
    <row r="16" spans="1:11" ht="15.75">
      <c r="A16" s="50"/>
      <c r="B16" s="76" t="s">
        <v>78</v>
      </c>
      <c r="C16" s="77" t="s">
        <v>78</v>
      </c>
      <c r="D16" s="78"/>
      <c r="E16" s="79">
        <v>44566</v>
      </c>
      <c r="F16" s="80" t="s">
        <v>81</v>
      </c>
      <c r="G16" s="85"/>
      <c r="H16" s="82" t="s">
        <v>78</v>
      </c>
      <c r="I16" s="83"/>
      <c r="J16" s="84">
        <f>+'G-LIVRE'!G23</f>
        <v>6080</v>
      </c>
      <c r="K16" s="50"/>
    </row>
    <row r="17" spans="1:11" ht="15.75">
      <c r="A17" s="50"/>
      <c r="B17" s="76" t="s">
        <v>78</v>
      </c>
      <c r="C17" s="77" t="s">
        <v>78</v>
      </c>
      <c r="D17" s="78">
        <f>+E14</f>
        <v>44540</v>
      </c>
      <c r="E17" s="79"/>
      <c r="F17" s="80" t="s">
        <v>82</v>
      </c>
      <c r="G17" s="85"/>
      <c r="H17" s="82" t="s">
        <v>78</v>
      </c>
      <c r="I17" s="86"/>
      <c r="J17" s="84"/>
      <c r="K17" s="50"/>
    </row>
    <row r="18" spans="1:11" ht="15.75">
      <c r="A18" s="50"/>
      <c r="B18" s="76"/>
      <c r="C18" s="77"/>
      <c r="D18" s="78"/>
      <c r="E18" s="79">
        <v>44551</v>
      </c>
      <c r="F18" s="80" t="s">
        <v>14</v>
      </c>
      <c r="G18" s="85"/>
      <c r="H18" s="82" t="s">
        <v>78</v>
      </c>
      <c r="I18" s="83"/>
      <c r="J18" s="84">
        <f>+I13+I14-J15-J16</f>
        <v>59695.120600000024</v>
      </c>
      <c r="K18" s="50"/>
    </row>
    <row r="19" spans="1:11" ht="15.75">
      <c r="A19" s="50"/>
      <c r="B19" s="76"/>
      <c r="C19" s="77"/>
      <c r="D19" s="78"/>
      <c r="E19" s="79"/>
      <c r="F19" s="80"/>
      <c r="G19" s="85"/>
      <c r="H19" s="87"/>
      <c r="I19" s="83"/>
      <c r="J19" s="84"/>
      <c r="K19" s="50"/>
    </row>
    <row r="20" spans="1:11" ht="15.75">
      <c r="A20" s="50"/>
      <c r="B20" s="88"/>
      <c r="C20" s="89"/>
      <c r="D20" s="90"/>
      <c r="E20" s="91"/>
      <c r="F20" s="132" t="s">
        <v>83</v>
      </c>
      <c r="G20" s="133"/>
      <c r="H20" s="134" t="e">
        <f>'[3]DBASE-DCL '!F11</f>
        <v>#REF!</v>
      </c>
      <c r="I20" s="92"/>
      <c r="J20" s="93"/>
      <c r="K20" s="50"/>
    </row>
    <row r="21" spans="1:11" ht="15.75">
      <c r="A21" s="50"/>
      <c r="B21" s="94"/>
      <c r="C21" s="95"/>
      <c r="D21" s="96"/>
      <c r="E21" s="97"/>
      <c r="F21" s="135" t="s">
        <v>84</v>
      </c>
      <c r="G21" s="136"/>
      <c r="H21" s="137"/>
      <c r="I21" s="98">
        <f>SUM(I13:I18)</f>
        <v>415011</v>
      </c>
      <c r="J21" s="99">
        <f>SUM(J13:J18)</f>
        <v>415011</v>
      </c>
      <c r="K21" s="50"/>
    </row>
    <row r="22" spans="1:11" ht="15.75">
      <c r="A22" s="50"/>
      <c r="B22" s="100"/>
      <c r="C22" s="101"/>
      <c r="D22" s="69"/>
      <c r="E22" s="102"/>
      <c r="F22" s="138"/>
      <c r="G22" s="139"/>
      <c r="H22" s="140"/>
      <c r="I22" s="74"/>
      <c r="J22" s="75"/>
      <c r="K22" s="50"/>
    </row>
    <row r="23" spans="1:11" ht="15.75">
      <c r="A23" s="50"/>
      <c r="B23" s="76" t="str">
        <f>B13</f>
        <v>005</v>
      </c>
      <c r="C23" s="103">
        <f>+C13</f>
        <v>43556</v>
      </c>
      <c r="D23" s="78">
        <v>64210</v>
      </c>
      <c r="E23" s="79"/>
      <c r="F23" s="104" t="s">
        <v>85</v>
      </c>
      <c r="G23" s="105"/>
      <c r="H23" s="73">
        <f>H13</f>
        <v>43556</v>
      </c>
      <c r="I23" s="83">
        <f>+'G-LIVRE'!F39</f>
        <v>33069.769599999992</v>
      </c>
      <c r="J23" s="84"/>
      <c r="K23" s="50"/>
    </row>
    <row r="24" spans="1:11" ht="15.75">
      <c r="A24" s="50"/>
      <c r="B24" s="76" t="s">
        <v>78</v>
      </c>
      <c r="C24" s="77" t="str">
        <f>C14</f>
        <v>"</v>
      </c>
      <c r="D24" s="78"/>
      <c r="E24" s="79">
        <v>44861</v>
      </c>
      <c r="F24" s="104" t="s">
        <v>86</v>
      </c>
      <c r="G24" s="105"/>
      <c r="H24" s="73" t="str">
        <f>H14</f>
        <v>"</v>
      </c>
      <c r="I24" s="83"/>
      <c r="J24" s="84">
        <f>I23</f>
        <v>33069.769599999992</v>
      </c>
      <c r="K24" s="50"/>
    </row>
    <row r="25" spans="1:11" ht="15.75">
      <c r="A25" s="50"/>
      <c r="B25" s="76" t="s">
        <v>78</v>
      </c>
      <c r="C25" s="77"/>
      <c r="D25" s="78"/>
      <c r="E25" s="79"/>
      <c r="F25" s="107"/>
      <c r="G25" s="105"/>
      <c r="H25" s="108"/>
      <c r="I25" s="83"/>
      <c r="J25" s="84"/>
      <c r="K25" s="50"/>
    </row>
    <row r="26" spans="1:11" ht="15.75">
      <c r="A26" s="50"/>
      <c r="B26" s="76"/>
      <c r="C26" s="77"/>
      <c r="D26" s="78"/>
      <c r="E26" s="79"/>
      <c r="F26" s="141" t="s">
        <v>87</v>
      </c>
      <c r="G26" s="142"/>
      <c r="H26" s="143">
        <f>H19</f>
        <v>0</v>
      </c>
      <c r="I26" s="109"/>
      <c r="J26" s="110"/>
      <c r="K26" s="50"/>
    </row>
    <row r="27" spans="1:11" ht="15.75">
      <c r="A27" s="50"/>
      <c r="B27" s="94"/>
      <c r="C27" s="95"/>
      <c r="D27" s="96"/>
      <c r="E27" s="97"/>
      <c r="F27" s="135" t="s">
        <v>84</v>
      </c>
      <c r="G27" s="136"/>
      <c r="H27" s="137"/>
      <c r="I27" s="98">
        <f>SUM(I23:I24)</f>
        <v>33069.769599999992</v>
      </c>
      <c r="J27" s="99">
        <f>SUM(J23:J24)</f>
        <v>33069.769599999992</v>
      </c>
      <c r="K27" s="50"/>
    </row>
    <row r="28" spans="1:11" ht="16.5" thickBot="1">
      <c r="A28" s="50"/>
      <c r="B28" s="111"/>
      <c r="C28" s="112"/>
      <c r="D28" s="113"/>
      <c r="E28" s="114"/>
      <c r="F28" s="129" t="s">
        <v>88</v>
      </c>
      <c r="G28" s="129"/>
      <c r="H28" s="129"/>
      <c r="I28" s="115">
        <f>I21+I27</f>
        <v>448080.7696</v>
      </c>
      <c r="J28" s="116">
        <f>J21+J27</f>
        <v>448080.7696</v>
      </c>
      <c r="K28" s="50"/>
    </row>
    <row r="29" spans="1:11" ht="15.75">
      <c r="A29" s="50"/>
      <c r="B29" s="181"/>
      <c r="C29" s="182"/>
      <c r="D29" s="183"/>
      <c r="E29" s="184"/>
      <c r="F29" s="185"/>
      <c r="G29" s="185"/>
      <c r="H29" s="185"/>
      <c r="I29" s="186"/>
      <c r="J29" s="186"/>
      <c r="K29" s="50"/>
    </row>
    <row r="30" spans="1:11" ht="16.5" thickBot="1">
      <c r="A30" s="50"/>
      <c r="B30" s="50"/>
      <c r="C30" s="50"/>
      <c r="D30" s="50"/>
      <c r="E30" s="50"/>
      <c r="F30" s="200" t="s">
        <v>120</v>
      </c>
      <c r="G30" s="200"/>
      <c r="H30" s="50"/>
      <c r="I30" s="50"/>
      <c r="J30" s="50"/>
      <c r="K30" s="50"/>
    </row>
    <row r="31" spans="1:11">
      <c r="A31" s="50"/>
      <c r="B31" s="146" t="s">
        <v>68</v>
      </c>
      <c r="C31" s="148" t="s">
        <v>69</v>
      </c>
      <c r="D31" s="130" t="s">
        <v>70</v>
      </c>
      <c r="E31" s="150"/>
      <c r="F31" s="175" t="s">
        <v>71</v>
      </c>
      <c r="G31" s="176"/>
      <c r="H31" s="177"/>
      <c r="I31" s="130" t="s">
        <v>72</v>
      </c>
      <c r="J31" s="131"/>
      <c r="K31" s="50"/>
    </row>
    <row r="32" spans="1:11">
      <c r="A32" s="50"/>
      <c r="B32" s="147"/>
      <c r="C32" s="149"/>
      <c r="D32" s="63" t="s">
        <v>73</v>
      </c>
      <c r="E32" s="64" t="s">
        <v>74</v>
      </c>
      <c r="F32" s="178"/>
      <c r="G32" s="179"/>
      <c r="H32" s="180"/>
      <c r="I32" s="65" t="s">
        <v>75</v>
      </c>
      <c r="J32" s="66" t="s">
        <v>76</v>
      </c>
      <c r="K32" s="50"/>
    </row>
    <row r="33" spans="1:11" ht="15.75">
      <c r="A33" s="50"/>
      <c r="B33" s="67" t="str">
        <f>+D7</f>
        <v>90</v>
      </c>
      <c r="C33" s="68">
        <f>D27</f>
        <v>0</v>
      </c>
      <c r="D33" s="69">
        <f>+E18</f>
        <v>44551</v>
      </c>
      <c r="E33" s="70"/>
      <c r="F33" s="71" t="s">
        <v>117</v>
      </c>
      <c r="G33" s="72"/>
      <c r="H33" s="73">
        <f>+D8</f>
        <v>43556</v>
      </c>
      <c r="I33" s="190">
        <f>+'COMPTA-G-50'!J18</f>
        <v>59695.120600000024</v>
      </c>
      <c r="J33" s="193"/>
      <c r="K33" s="50"/>
    </row>
    <row r="34" spans="1:11" ht="15.75">
      <c r="A34" s="50"/>
      <c r="B34" s="76" t="s">
        <v>78</v>
      </c>
      <c r="C34" s="77" t="s">
        <v>78</v>
      </c>
      <c r="D34" s="78">
        <f>+E24</f>
        <v>44861</v>
      </c>
      <c r="E34" s="79"/>
      <c r="F34" s="80" t="s">
        <v>118</v>
      </c>
      <c r="G34" s="81"/>
      <c r="H34" s="82" t="s">
        <v>78</v>
      </c>
      <c r="I34" s="191">
        <f>+J24</f>
        <v>33069.769599999992</v>
      </c>
      <c r="J34" s="84"/>
      <c r="K34" s="50"/>
    </row>
    <row r="35" spans="1:11" ht="15.75">
      <c r="B35" s="76" t="s">
        <v>78</v>
      </c>
      <c r="C35" s="77" t="s">
        <v>78</v>
      </c>
      <c r="D35" s="78"/>
      <c r="E35" s="79">
        <v>5120</v>
      </c>
      <c r="F35" s="80" t="s">
        <v>119</v>
      </c>
      <c r="G35" s="85"/>
      <c r="H35" s="82" t="s">
        <v>78</v>
      </c>
      <c r="I35" s="192"/>
      <c r="J35" s="106">
        <f>+I33+I34</f>
        <v>92764.890200000023</v>
      </c>
    </row>
    <row r="36" spans="1:11">
      <c r="B36" s="194"/>
      <c r="C36" s="195"/>
      <c r="D36" s="195"/>
      <c r="E36" s="195"/>
      <c r="F36" s="196" t="s">
        <v>87</v>
      </c>
      <c r="G36" s="197"/>
      <c r="H36" s="198">
        <f>+H33</f>
        <v>43556</v>
      </c>
      <c r="I36" s="195"/>
      <c r="J36" s="199"/>
    </row>
    <row r="37" spans="1:11" ht="15.75" thickBot="1">
      <c r="B37" s="187"/>
      <c r="C37" s="188"/>
      <c r="D37" s="188"/>
      <c r="E37" s="188"/>
      <c r="F37" s="188"/>
      <c r="G37" s="188"/>
      <c r="H37" s="188"/>
      <c r="I37" s="188"/>
      <c r="J37" s="189"/>
    </row>
  </sheetData>
  <mergeCells count="27">
    <mergeCell ref="F36:G36"/>
    <mergeCell ref="F30:G30"/>
    <mergeCell ref="B8:C8"/>
    <mergeCell ref="E8:I8"/>
    <mergeCell ref="D2:F2"/>
    <mergeCell ref="B31:B32"/>
    <mergeCell ref="C31:C32"/>
    <mergeCell ref="D31:E31"/>
    <mergeCell ref="F31:H32"/>
    <mergeCell ref="I31:J31"/>
    <mergeCell ref="B1:D1"/>
    <mergeCell ref="B3:F3"/>
    <mergeCell ref="B5:C5"/>
    <mergeCell ref="F7:H7"/>
    <mergeCell ref="B9:C9"/>
    <mergeCell ref="F9:H9"/>
    <mergeCell ref="B11:B12"/>
    <mergeCell ref="C11:C12"/>
    <mergeCell ref="D11:E11"/>
    <mergeCell ref="F11:H12"/>
    <mergeCell ref="F28:H28"/>
    <mergeCell ref="I11:J11"/>
    <mergeCell ref="F20:H20"/>
    <mergeCell ref="F21:H21"/>
    <mergeCell ref="F22:H22"/>
    <mergeCell ref="F26:H26"/>
    <mergeCell ref="F27:H27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Q27" sqref="Q27"/>
    </sheetView>
  </sheetViews>
  <sheetFormatPr baseColWidth="10" defaultRowHeight="12.7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" sqref="B3"/>
    </sheetView>
  </sheetViews>
  <sheetFormatPr baseColWidth="10" defaultRowHeight="12.7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51" sqref="H51"/>
    </sheetView>
  </sheetViews>
  <sheetFormatPr baseColWidth="10"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factures</vt:lpstr>
      <vt:lpstr>plan comptable</vt:lpstr>
      <vt:lpstr>journaux</vt:lpstr>
      <vt:lpstr>G-LIVRE</vt:lpstr>
      <vt:lpstr>COMPTA-G-50</vt:lpstr>
      <vt:lpstr>G50-1</vt:lpstr>
      <vt:lpstr>G50-2</vt:lpstr>
      <vt:lpstr>G50-3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2003-11-13T15:24:49Z</dcterms:created>
  <dcterms:modified xsi:type="dcterms:W3CDTF">2019-05-17T18:03:58Z</dcterms:modified>
</cp:coreProperties>
</file>