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showSheetTabs="0" xWindow="480" yWindow="300" windowWidth="18495" windowHeight="11700"/>
  </bookViews>
  <sheets>
    <sheet name="Menu" sheetId="1" r:id="rId1"/>
    <sheet name="Facture" sheetId="2" r:id="rId2"/>
    <sheet name="Comptabilisation" sheetId="3" r:id="rId3"/>
    <sheet name="Feuil1" sheetId="4" r:id="rId4"/>
    <sheet name="Feuil2" sheetId="5" r:id="rId5"/>
    <sheet name="Feuil3" sheetId="6" r:id="rId6"/>
    <sheet name="Feuil4" sheetId="7" r:id="rId7"/>
    <sheet name="Feuil5" sheetId="8" r:id="rId8"/>
    <sheet name="Feuil6" sheetId="9" r:id="rId9"/>
    <sheet name="Feuil7" sheetId="10" r:id="rId10"/>
    <sheet name="Feuil9" sheetId="12" r:id="rId11"/>
    <sheet name="Feuil8" sheetId="11" r:id="rId12"/>
  </sheets>
  <calcPr calcId="125725"/>
  <fileRecoveryPr repairLoad="1"/>
</workbook>
</file>

<file path=xl/calcChain.xml><?xml version="1.0" encoding="utf-8"?>
<calcChain xmlns="http://schemas.openxmlformats.org/spreadsheetml/2006/main">
  <c r="J19" i="12"/>
  <c r="N21"/>
  <c r="N20"/>
  <c r="N24" i="10"/>
  <c r="J23" s="1"/>
  <c r="N25"/>
  <c r="J16"/>
  <c r="N17" s="1"/>
  <c r="N32" i="9"/>
  <c r="J31"/>
  <c r="J30"/>
  <c r="J23"/>
  <c r="N24" s="1"/>
  <c r="J16"/>
  <c r="N17" s="1"/>
  <c r="E16" i="8"/>
  <c r="E17" s="1"/>
  <c r="J21" s="1"/>
  <c r="N22" s="1"/>
  <c r="N27" s="1"/>
  <c r="J15" i="7"/>
  <c r="J14"/>
  <c r="J13"/>
  <c r="N16" s="1"/>
  <c r="O72" i="6"/>
  <c r="O71" s="1"/>
  <c r="T70"/>
  <c r="O70"/>
  <c r="K69"/>
  <c r="J64"/>
  <c r="J63"/>
  <c r="J62"/>
  <c r="O58"/>
  <c r="O57" s="1"/>
  <c r="K56"/>
  <c r="K55"/>
  <c r="I52"/>
  <c r="O40"/>
  <c r="O41"/>
  <c r="K37"/>
  <c r="K39" s="1"/>
  <c r="K38"/>
  <c r="K36"/>
  <c r="O30"/>
  <c r="K29"/>
  <c r="M24"/>
  <c r="N28" i="8" l="1"/>
  <c r="J26" s="1"/>
  <c r="T72" i="6"/>
  <c r="N35" i="5" l="1"/>
  <c r="J34"/>
  <c r="N32"/>
  <c r="J31"/>
  <c r="N29"/>
  <c r="J28"/>
  <c r="N26"/>
  <c r="J25"/>
  <c r="J23" i="4"/>
  <c r="N24" s="1"/>
  <c r="N25" s="1"/>
  <c r="N21"/>
  <c r="J20"/>
  <c r="F18"/>
  <c r="N58" i="3"/>
  <c r="J57"/>
  <c r="N51"/>
  <c r="J50"/>
  <c r="N52" s="1"/>
  <c r="J46"/>
  <c r="J27"/>
  <c r="N38" s="1"/>
  <c r="J21"/>
  <c r="J20"/>
  <c r="N37" s="1"/>
  <c r="E7"/>
  <c r="N40" i="2"/>
  <c r="K48"/>
  <c r="K49" s="1"/>
  <c r="N29" i="3" s="1"/>
  <c r="D45" i="2"/>
  <c r="E45"/>
  <c r="N41"/>
  <c r="N37"/>
  <c r="F35"/>
  <c r="K29"/>
  <c r="O9" i="3" s="1"/>
  <c r="K24" i="2"/>
  <c r="H29" s="1"/>
  <c r="K25"/>
  <c r="K31" s="1"/>
  <c r="K32" s="1"/>
  <c r="K23"/>
  <c r="D30" s="1"/>
  <c r="N30" s="1"/>
  <c r="D25"/>
  <c r="D24"/>
  <c r="N8"/>
  <c r="N9"/>
  <c r="N10"/>
  <c r="N11"/>
  <c r="N7"/>
  <c r="J28" i="3" l="1"/>
  <c r="J45"/>
  <c r="N47" s="1"/>
  <c r="H31" i="2"/>
  <c r="H32" s="1"/>
  <c r="K26"/>
  <c r="N22" i="3"/>
  <c r="N12" i="2"/>
  <c r="J15" i="3" l="1"/>
  <c r="N16" s="1"/>
  <c r="N35" s="1"/>
  <c r="D29" i="2"/>
  <c r="D31"/>
  <c r="N31" s="1"/>
  <c r="N15"/>
  <c r="D23"/>
  <c r="J18" i="3" l="1"/>
  <c r="N19" s="1"/>
  <c r="N29" i="2"/>
  <c r="N32" s="1"/>
  <c r="J48" i="3" s="1"/>
  <c r="N49" s="1"/>
  <c r="J17"/>
  <c r="N36" s="1"/>
  <c r="J34" s="1"/>
  <c r="J63" s="1"/>
  <c r="N64" s="1"/>
  <c r="D32" i="2"/>
</calcChain>
</file>

<file path=xl/sharedStrings.xml><?xml version="1.0" encoding="utf-8"?>
<sst xmlns="http://schemas.openxmlformats.org/spreadsheetml/2006/main" count="303" uniqueCount="162">
  <si>
    <t>La facture   N°</t>
  </si>
  <si>
    <t>05</t>
  </si>
  <si>
    <t>N°</t>
  </si>
  <si>
    <t>DESIGNATION</t>
  </si>
  <si>
    <t>Qté</t>
  </si>
  <si>
    <t>P.U.H.T</t>
  </si>
  <si>
    <t>MONTANT</t>
  </si>
  <si>
    <t>01</t>
  </si>
  <si>
    <t>02</t>
  </si>
  <si>
    <t>03</t>
  </si>
  <si>
    <t>04</t>
  </si>
  <si>
    <t>TOTAL</t>
  </si>
  <si>
    <t>Transport</t>
  </si>
  <si>
    <t>Assurance</t>
  </si>
  <si>
    <t>Net à payer</t>
  </si>
  <si>
    <t>Transport et assurance payables par crédit documentaire</t>
  </si>
  <si>
    <t>Matière payable par virement télégraphique à 90 jours de la date de livraison</t>
  </si>
  <si>
    <t>La Douane établit un D10 qui contient les éléments ci-après</t>
  </si>
  <si>
    <t>Base imposable</t>
  </si>
  <si>
    <t>Montant en Euros</t>
  </si>
  <si>
    <t>Cours 1 Euro</t>
  </si>
  <si>
    <t>MONTANT DA</t>
  </si>
  <si>
    <t>Produits</t>
  </si>
  <si>
    <t>TAUX</t>
  </si>
  <si>
    <t>Total</t>
  </si>
  <si>
    <t>Droits de douane</t>
  </si>
  <si>
    <t>Droit spécifique</t>
  </si>
  <si>
    <t>TVA</t>
  </si>
  <si>
    <t>TOTAUX</t>
  </si>
  <si>
    <t>Mode de règlement : Par chèque bancaire dès le dédouanement</t>
  </si>
  <si>
    <t>Facture de transit N°</t>
  </si>
  <si>
    <t>Frais de manutention</t>
  </si>
  <si>
    <t>Frais de gardiennage</t>
  </si>
  <si>
    <t>Prestation de service</t>
  </si>
  <si>
    <t>Mode de règlement : Par chèque CCP dès réception de la facture</t>
  </si>
  <si>
    <t>Location d'un camion</t>
  </si>
  <si>
    <t>Facture N°</t>
  </si>
  <si>
    <t>Mode de règlement : Payable en espèces le même jour</t>
  </si>
  <si>
    <t>cpts</t>
  </si>
  <si>
    <t>Debit</t>
  </si>
  <si>
    <t>Credit</t>
  </si>
  <si>
    <t>Journal des achats- AC</t>
  </si>
  <si>
    <t>Achats de matières premières et fournitures</t>
  </si>
  <si>
    <t>Fournisseurs de stocks</t>
  </si>
  <si>
    <t>Frais accessoires d'achat</t>
  </si>
  <si>
    <t>TVA déductible sur biens et services</t>
  </si>
  <si>
    <t>Journal de caisse – "CA"</t>
  </si>
  <si>
    <t>Caisse</t>
  </si>
  <si>
    <t>Journal de stocks (Entrées) – "SE"</t>
  </si>
  <si>
    <t>Matières premières et fournitures (matières premières)</t>
  </si>
  <si>
    <t>Matières premières et fournitures stockées</t>
  </si>
  <si>
    <t>Frais accessoires d'acha</t>
  </si>
  <si>
    <t>ENREGISTREMENT DES PAIEMENTS</t>
  </si>
  <si>
    <t>Pertes de change</t>
  </si>
  <si>
    <t>Banques comptes courants</t>
  </si>
  <si>
    <t>Gains de change</t>
  </si>
  <si>
    <t>Enregistrer l'achat de matière et l'entrée en stock</t>
  </si>
  <si>
    <t>Enregistrer les différents règlements, sachant que la banque a été débité de</t>
  </si>
  <si>
    <t>DA pour le transport et l'assurance et de</t>
  </si>
  <si>
    <t>DA pour la matière</t>
  </si>
  <si>
    <t>Journal C.C.P</t>
  </si>
  <si>
    <t>Trésor public ef établissements publics (C.C.P)</t>
  </si>
  <si>
    <t>Journal de stocks (Sorties)</t>
  </si>
  <si>
    <t>Matières premières</t>
  </si>
  <si>
    <t>Matières premières et fournitures (Matières
premières)</t>
  </si>
  <si>
    <t>Une société augmente son capital de</t>
  </si>
  <si>
    <t>actions de valeurs de</t>
  </si>
  <si>
    <t>au prix d’émission de</t>
  </si>
  <si>
    <t>la totalité des fonds est appelée de la souscription</t>
  </si>
  <si>
    <t>est versée. (Le total est de</t>
  </si>
  <si>
    <t>Banque</t>
  </si>
  <si>
    <t>associes versements reçus</t>
  </si>
  <si>
    <t>Souscription augmentation capital</t>
  </si>
  <si>
    <t>capital souscrit appelé versé</t>
  </si>
  <si>
    <t>primes d’émission</t>
  </si>
  <si>
    <t>Constatation augmentation</t>
  </si>
  <si>
    <t>reçu une subvention de l’état</t>
  </si>
  <si>
    <t>acheter une machine industrielle</t>
  </si>
  <si>
    <t>est amortie au taux de</t>
  </si>
  <si>
    <t>Banques</t>
  </si>
  <si>
    <t>subvention d’équipement</t>
  </si>
  <si>
    <t>Encaissement subvention</t>
  </si>
  <si>
    <t>Installation technique</t>
  </si>
  <si>
    <t>Acquisition machine</t>
  </si>
  <si>
    <t>Constatation amortissement</t>
  </si>
  <si>
    <t>dotations aux amortissements</t>
  </si>
  <si>
    <t>Subvention d’équipement inscrite au résultat</t>
  </si>
  <si>
    <t>quote-part subvention virée au résultat</t>
  </si>
  <si>
    <t>les informations suivantes</t>
  </si>
  <si>
    <t>Montant du contrat</t>
  </si>
  <si>
    <t>Estimation des couts</t>
  </si>
  <si>
    <t>Bénéfice prévisionnel</t>
  </si>
  <si>
    <t>contrat l’entreprise à reçu un acompte de</t>
  </si>
  <si>
    <t>le taux d’avancement des travaux à</t>
  </si>
  <si>
    <t>le détail des charges est donné comme suit</t>
  </si>
  <si>
    <t>Nature des charges</t>
  </si>
  <si>
    <t>montant</t>
  </si>
  <si>
    <t>Matières consommées</t>
  </si>
  <si>
    <t>Frais personnel</t>
  </si>
  <si>
    <t>Autres (amortissements et divers</t>
  </si>
  <si>
    <t>Constatation de l’encaissement acompte</t>
  </si>
  <si>
    <t>client avances et acompte reçu</t>
  </si>
  <si>
    <t>Constatation avance reçu</t>
  </si>
  <si>
    <t>Constatation des charges engagées</t>
  </si>
  <si>
    <t>autres approvisionnements consommés</t>
  </si>
  <si>
    <t>services</t>
  </si>
  <si>
    <t>frais personnel</t>
  </si>
  <si>
    <t>dotations amortissement</t>
  </si>
  <si>
    <t>fournisseurs de biens et services</t>
  </si>
  <si>
    <t>amortissements</t>
  </si>
  <si>
    <t>les produits à comptabiliser s’élèvent à</t>
  </si>
  <si>
    <t>créances sur travaux en cours</t>
  </si>
  <si>
    <t>ventes des travaux</t>
  </si>
  <si>
    <t>tva collectée</t>
  </si>
  <si>
    <t>Compte de résultat</t>
  </si>
  <si>
    <t>Charges</t>
  </si>
  <si>
    <t>Bénéfice</t>
  </si>
  <si>
    <t>PV de réception</t>
  </si>
  <si>
    <t>clients ventes de biens ou services</t>
  </si>
  <si>
    <t>article</t>
  </si>
  <si>
    <t>cédé un équipement acquis pour</t>
  </si>
  <si>
    <t>amorti pour</t>
  </si>
  <si>
    <t>prix de</t>
  </si>
  <si>
    <t>créance sur cession immobilisation</t>
  </si>
  <si>
    <t>moins value sur cession d’immobilisation</t>
  </si>
  <si>
    <t>matériel industriel</t>
  </si>
  <si>
    <t>cession équipement</t>
  </si>
  <si>
    <t>La facture présente les éléments suivants :</t>
  </si>
  <si>
    <t>produits vendus</t>
  </si>
  <si>
    <t>remise</t>
  </si>
  <si>
    <t>Montant à payer</t>
  </si>
  <si>
    <t>euro</t>
  </si>
  <si>
    <t>DA</t>
  </si>
  <si>
    <t>411y</t>
  </si>
  <si>
    <t>701x</t>
  </si>
  <si>
    <t>Ventes de produits finis</t>
  </si>
  <si>
    <t>Clients devises</t>
  </si>
  <si>
    <t>512x</t>
  </si>
  <si>
    <t>766x</t>
  </si>
  <si>
    <t>constater une perte de change</t>
  </si>
  <si>
    <t>666x</t>
  </si>
  <si>
    <t>pertes de change</t>
  </si>
  <si>
    <t>Clients ‘’devises’’</t>
  </si>
  <si>
    <t>Si la créance avait été réglée</t>
  </si>
  <si>
    <t>La situation au</t>
  </si>
  <si>
    <t>des travaux non facturables est de</t>
  </si>
  <si>
    <t>417x</t>
  </si>
  <si>
    <t>704x</t>
  </si>
  <si>
    <t>Créances sur travaux</t>
  </si>
  <si>
    <t>Vente de travaux</t>
  </si>
  <si>
    <t>A la facturation des travaux au client au cours de l’exercice</t>
  </si>
  <si>
    <t>411x</t>
  </si>
  <si>
    <t>445x</t>
  </si>
  <si>
    <t>Clients</t>
  </si>
  <si>
    <t>Créances sur travaux ou prestations en
cours
Créances sur travaux ou prestations en
cours</t>
  </si>
  <si>
    <t>Etat, TVA collectée</t>
  </si>
  <si>
    <t>Le tableau ci-dessous donne quelques exemples d’actifs biologiques, de produits agricoles et de produits qui résultent de la transformation après récolte (IAS 41.4).</t>
  </si>
  <si>
    <t>Un produit de</t>
  </si>
  <si>
    <t>418x</t>
  </si>
  <si>
    <t>70x</t>
  </si>
  <si>
    <t>Clients, produits non encore facturés</t>
  </si>
  <si>
    <t>Ventes 
cours
Créances sur travaux ou prestations en
cours</t>
  </si>
</sst>
</file>

<file path=xl/styles.xml><?xml version="1.0" encoding="utf-8"?>
<styleSheet xmlns="http://schemas.openxmlformats.org/spreadsheetml/2006/main">
  <numFmts count="4">
    <numFmt numFmtId="7" formatCode="#,##0.00\ &quot;€&quot;;\-#,##0.00\ &quot;€&quot;"/>
    <numFmt numFmtId="43" formatCode="_-* #,##0.00\ _€_-;\-* #,##0.00\ _€_-;_-* &quot;-&quot;??\ _€_-;_-@_-"/>
    <numFmt numFmtId="164" formatCode="#,##0.00\ &quot;€&quot;"/>
    <numFmt numFmtId="165" formatCode="#,##0.00\ _€"/>
  </numFmts>
  <fonts count="26">
    <font>
      <sz val="11"/>
      <color theme="1"/>
      <name val="Calibri"/>
      <family val="2"/>
      <scheme val="minor"/>
    </font>
    <font>
      <sz val="11"/>
      <color theme="1"/>
      <name val="Calibri"/>
      <family val="2"/>
      <scheme val="minor"/>
    </font>
    <font>
      <b/>
      <sz val="11"/>
      <color theme="1"/>
      <name val="Calibri"/>
      <family val="2"/>
      <scheme val="minor"/>
    </font>
    <font>
      <b/>
      <sz val="11"/>
      <color theme="1"/>
      <name val="Andalus"/>
      <family val="1"/>
    </font>
    <font>
      <sz val="11"/>
      <color theme="1"/>
      <name val="Andalus"/>
      <family val="1"/>
    </font>
    <font>
      <b/>
      <sz val="11"/>
      <color theme="9" tint="-0.499984740745262"/>
      <name val="Andalus"/>
      <family val="1"/>
    </font>
    <font>
      <b/>
      <sz val="9"/>
      <color theme="9" tint="-0.499984740745262"/>
      <name val="Andalus"/>
      <family val="1"/>
    </font>
    <font>
      <b/>
      <sz val="11"/>
      <color theme="1"/>
      <name val="Bell MT"/>
      <family val="1"/>
    </font>
    <font>
      <b/>
      <sz val="12"/>
      <color theme="1"/>
      <name val="Andalus"/>
      <family val="1"/>
    </font>
    <font>
      <sz val="11"/>
      <color theme="1"/>
      <name val="Bell MT"/>
      <family val="1"/>
    </font>
    <font>
      <sz val="9"/>
      <color theme="1"/>
      <name val="Andalus"/>
      <family val="1"/>
    </font>
    <font>
      <sz val="9"/>
      <color theme="1"/>
      <name val="Bell MT"/>
      <family val="1"/>
    </font>
    <font>
      <sz val="8"/>
      <color theme="1"/>
      <name val="Andalus"/>
      <family val="1"/>
    </font>
    <font>
      <b/>
      <sz val="10"/>
      <color theme="9" tint="-0.499984740745262"/>
      <name val="Andalus"/>
      <family val="1"/>
    </font>
    <font>
      <b/>
      <sz val="11"/>
      <color theme="9" tint="-0.499984740745262"/>
      <name val="Calibri"/>
      <family val="2"/>
      <scheme val="minor"/>
    </font>
    <font>
      <sz val="11"/>
      <color theme="9" tint="-0.499984740745262"/>
      <name val="Calibri"/>
      <family val="2"/>
      <scheme val="minor"/>
    </font>
    <font>
      <b/>
      <sz val="8"/>
      <color theme="9" tint="-0.499984740745262"/>
      <name val="Andalus"/>
      <family val="1"/>
    </font>
    <font>
      <b/>
      <sz val="10"/>
      <color rgb="FFFF0000"/>
      <name val="Calibri"/>
      <family val="2"/>
      <scheme val="minor"/>
    </font>
    <font>
      <b/>
      <u/>
      <sz val="11"/>
      <color rgb="FFFF0000"/>
      <name val="Andalus"/>
      <family val="1"/>
    </font>
    <font>
      <sz val="11"/>
      <color rgb="FFFF0000"/>
      <name val="Calibri"/>
      <family val="2"/>
      <scheme val="minor"/>
    </font>
    <font>
      <sz val="11"/>
      <color rgb="FFFF0000"/>
      <name val="Andalus"/>
      <family val="1"/>
    </font>
    <font>
      <b/>
      <sz val="11"/>
      <color rgb="FFFF0000"/>
      <name val="Andalus"/>
      <family val="1"/>
    </font>
    <font>
      <b/>
      <sz val="11"/>
      <color rgb="FFFF0000"/>
      <name val="Calibri"/>
      <family val="2"/>
      <scheme val="minor"/>
    </font>
    <font>
      <b/>
      <sz val="12"/>
      <color rgb="FFFF0000"/>
      <name val="Andalus"/>
      <family val="1"/>
    </font>
    <font>
      <b/>
      <sz val="12"/>
      <color rgb="FFFF0000"/>
      <name val="Calibri"/>
      <family val="2"/>
      <scheme val="minor"/>
    </font>
    <font>
      <b/>
      <sz val="10"/>
      <color rgb="FFFF0000"/>
      <name val="Andalus"/>
      <family val="1"/>
    </font>
  </fonts>
  <fills count="6">
    <fill>
      <patternFill patternType="none"/>
    </fill>
    <fill>
      <patternFill patternType="gray125"/>
    </fill>
    <fill>
      <patternFill patternType="solid">
        <fgColor theme="2"/>
        <bgColor indexed="64"/>
      </patternFill>
    </fill>
    <fill>
      <patternFill patternType="gray0625"/>
    </fill>
    <fill>
      <patternFill patternType="solid">
        <fgColor theme="6" tint="0.79998168889431442"/>
        <bgColor indexed="64"/>
      </patternFill>
    </fill>
    <fill>
      <patternFill patternType="solid">
        <fgColor theme="5" tint="0.79998168889431442"/>
        <bgColor indexed="64"/>
      </patternFill>
    </fill>
  </fills>
  <borders count="130">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double">
        <color indexed="64"/>
      </left>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diagonalDown="1">
      <left style="dashDotDot">
        <color indexed="64"/>
      </left>
      <right style="dashDotDot">
        <color indexed="64"/>
      </right>
      <top style="thin">
        <color indexed="64"/>
      </top>
      <bottom/>
      <diagonal style="dashDotDot">
        <color indexed="64"/>
      </diagonal>
    </border>
    <border diagonalUp="1" diagonalDown="1">
      <left style="dashDotDot">
        <color indexed="64"/>
      </left>
      <right style="thin">
        <color indexed="64"/>
      </right>
      <top style="thin">
        <color indexed="64"/>
      </top>
      <bottom/>
      <diagonal style="dashDotDot">
        <color indexed="64"/>
      </diagonal>
    </border>
    <border diagonalUp="1">
      <left style="thin">
        <color indexed="64"/>
      </left>
      <right style="dashDotDot">
        <color indexed="64"/>
      </right>
      <top/>
      <bottom style="dashDotDot">
        <color indexed="64"/>
      </bottom>
      <diagonal style="dashDotDot">
        <color indexed="64"/>
      </diagonal>
    </border>
    <border diagonalUp="1">
      <left style="dashDotDot">
        <color indexed="64"/>
      </left>
      <right style="dashDotDot">
        <color indexed="64"/>
      </right>
      <top/>
      <bottom style="dashDotDot">
        <color indexed="64"/>
      </bottom>
      <diagonal style="dashDotDot">
        <color indexed="64"/>
      </diagonal>
    </border>
    <border diagonalUp="1">
      <left style="dashDotDot">
        <color indexed="64"/>
      </left>
      <right style="thin">
        <color indexed="64"/>
      </right>
      <top/>
      <bottom style="dashDotDot">
        <color indexed="64"/>
      </bottom>
      <diagonal style="dashDotDot">
        <color indexed="64"/>
      </diagonal>
    </border>
    <border diagonalUp="1">
      <left style="thin">
        <color indexed="64"/>
      </left>
      <right style="dashDotDot">
        <color indexed="64"/>
      </right>
      <top style="dashDotDot">
        <color indexed="64"/>
      </top>
      <bottom/>
      <diagonal style="dashDotDot">
        <color indexed="64"/>
      </diagonal>
    </border>
    <border diagonalUp="1">
      <left style="dashDotDot">
        <color indexed="64"/>
      </left>
      <right style="dashDotDot">
        <color indexed="64"/>
      </right>
      <top style="dashDotDot">
        <color indexed="64"/>
      </top>
      <bottom/>
      <diagonal style="dashDotDot">
        <color indexed="64"/>
      </diagonal>
    </border>
    <border diagonalUp="1">
      <left style="dashDotDot">
        <color indexed="64"/>
      </left>
      <right style="thin">
        <color indexed="64"/>
      </right>
      <top style="dashDotDot">
        <color indexed="64"/>
      </top>
      <bottom/>
      <diagonal style="dashDotDot">
        <color indexed="64"/>
      </diagonal>
    </border>
    <border diagonalUp="1">
      <left style="thin">
        <color indexed="64"/>
      </left>
      <right style="dashDotDot">
        <color indexed="64"/>
      </right>
      <top style="thin">
        <color indexed="64"/>
      </top>
      <bottom/>
      <diagonal style="dashDotDot">
        <color indexed="64"/>
      </diagonal>
    </border>
    <border diagonalUp="1">
      <left style="dashDotDot">
        <color indexed="64"/>
      </left>
      <right style="dashDotDot">
        <color indexed="64"/>
      </right>
      <top style="thin">
        <color indexed="64"/>
      </top>
      <bottom/>
      <diagonal style="dashDotDot">
        <color indexed="64"/>
      </diagonal>
    </border>
    <border diagonalUp="1">
      <left style="dashDotDot">
        <color indexed="64"/>
      </left>
      <right style="thin">
        <color indexed="64"/>
      </right>
      <top style="thin">
        <color indexed="64"/>
      </top>
      <bottom/>
      <diagonal style="dashDotDot">
        <color indexed="64"/>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diagonalUp="1" diagonalDown="1">
      <left style="medium">
        <color indexed="64"/>
      </left>
      <right style="dashDotDot">
        <color indexed="64"/>
      </right>
      <top style="thin">
        <color indexed="64"/>
      </top>
      <bottom/>
      <diagonal style="dashDotDot">
        <color indexed="64"/>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Down="1">
      <left style="thin">
        <color indexed="64"/>
      </left>
      <right style="dashDot">
        <color indexed="64"/>
      </right>
      <top style="thin">
        <color indexed="64"/>
      </top>
      <bottom style="dashDot">
        <color indexed="64"/>
      </bottom>
      <diagonal style="dashDot">
        <color indexed="64"/>
      </diagonal>
    </border>
    <border diagonalDown="1">
      <left style="dashDot">
        <color indexed="64"/>
      </left>
      <right style="dashDot">
        <color indexed="64"/>
      </right>
      <top style="thin">
        <color indexed="64"/>
      </top>
      <bottom style="dashDot">
        <color indexed="64"/>
      </bottom>
      <diagonal style="dashDot">
        <color indexed="64"/>
      </diagonal>
    </border>
    <border diagonalDown="1">
      <left style="dashDot">
        <color indexed="64"/>
      </left>
      <right style="medium">
        <color indexed="64"/>
      </right>
      <top style="thin">
        <color indexed="64"/>
      </top>
      <bottom style="dashDot">
        <color indexed="64"/>
      </bottom>
      <diagonal style="dashDot">
        <color indexed="64"/>
      </diagonal>
    </border>
    <border diagonalDown="1">
      <left style="thin">
        <color indexed="64"/>
      </left>
      <right style="dashDot">
        <color indexed="64"/>
      </right>
      <top style="dashDot">
        <color indexed="64"/>
      </top>
      <bottom style="medium">
        <color indexed="64"/>
      </bottom>
      <diagonal style="dashDot">
        <color indexed="64"/>
      </diagonal>
    </border>
    <border diagonalDown="1">
      <left style="dashDot">
        <color indexed="64"/>
      </left>
      <right style="dashDot">
        <color indexed="64"/>
      </right>
      <top style="dashDot">
        <color indexed="64"/>
      </top>
      <bottom style="medium">
        <color indexed="64"/>
      </bottom>
      <diagonal style="dashDot">
        <color indexed="64"/>
      </diagonal>
    </border>
    <border diagonalDown="1">
      <left style="dashDot">
        <color indexed="64"/>
      </left>
      <right style="medium">
        <color indexed="64"/>
      </right>
      <top style="dashDot">
        <color indexed="64"/>
      </top>
      <bottom style="medium">
        <color indexed="64"/>
      </bottom>
      <diagonal style="dashDot">
        <color indexed="64"/>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diagonalUp="1" diagonalDown="1">
      <left style="thin">
        <color indexed="64"/>
      </left>
      <right/>
      <top style="thin">
        <color indexed="64"/>
      </top>
      <bottom style="medium">
        <color indexed="64"/>
      </bottom>
      <diagonal style="dotted">
        <color indexed="64"/>
      </diagonal>
    </border>
    <border diagonalUp="1" diagonalDown="1">
      <left/>
      <right/>
      <top style="thin">
        <color indexed="64"/>
      </top>
      <bottom style="medium">
        <color indexed="64"/>
      </bottom>
      <diagonal style="dotted">
        <color indexed="64"/>
      </diagonal>
    </border>
    <border diagonalUp="1" diagonalDown="1">
      <left/>
      <right style="thin">
        <color indexed="64"/>
      </right>
      <top style="thin">
        <color indexed="64"/>
      </top>
      <bottom style="medium">
        <color indexed="64"/>
      </bottom>
      <diagonal style="dotted">
        <color indexed="64"/>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diagonal style="medium">
        <color indexed="64"/>
      </diagonal>
    </border>
    <border diagonalUp="1" diagonalDown="1">
      <left/>
      <right style="dashDotDot">
        <color indexed="64"/>
      </right>
      <top style="medium">
        <color indexed="64"/>
      </top>
      <bottom style="dashDotDot">
        <color indexed="64"/>
      </bottom>
      <diagonal style="dashDotDot">
        <color indexed="64"/>
      </diagonal>
    </border>
    <border diagonalUp="1" diagonalDown="1">
      <left style="dashDotDot">
        <color indexed="64"/>
      </left>
      <right style="dashDotDot">
        <color indexed="64"/>
      </right>
      <top style="medium">
        <color indexed="64"/>
      </top>
      <bottom style="dashDotDot">
        <color indexed="64"/>
      </bottom>
      <diagonal style="dashDotDot">
        <color indexed="64"/>
      </diagonal>
    </border>
    <border diagonalUp="1" diagonalDown="1">
      <left style="dashDotDot">
        <color indexed="64"/>
      </left>
      <right/>
      <top style="medium">
        <color indexed="64"/>
      </top>
      <bottom style="dashDotDot">
        <color indexed="64"/>
      </bottom>
      <diagonal style="dashDotDot">
        <color indexed="64"/>
      </diagonal>
    </border>
    <border diagonalUp="1" diagonalDown="1">
      <left/>
      <right style="dashDotDot">
        <color indexed="64"/>
      </right>
      <top style="dashDotDot">
        <color indexed="64"/>
      </top>
      <bottom style="dashDotDot">
        <color indexed="64"/>
      </bottom>
      <diagonal style="dashDotDot">
        <color indexed="64"/>
      </diagonal>
    </border>
    <border diagonalUp="1" diagonalDown="1">
      <left style="dashDotDot">
        <color indexed="64"/>
      </left>
      <right style="dashDotDot">
        <color indexed="64"/>
      </right>
      <top style="dashDotDot">
        <color indexed="64"/>
      </top>
      <bottom style="dashDotDot">
        <color indexed="64"/>
      </bottom>
      <diagonal style="dashDotDot">
        <color indexed="64"/>
      </diagonal>
    </border>
    <border diagonalUp="1" diagonalDown="1">
      <left style="dashDotDot">
        <color indexed="64"/>
      </left>
      <right/>
      <top style="dashDotDot">
        <color indexed="64"/>
      </top>
      <bottom style="dashDotDot">
        <color indexed="64"/>
      </bottom>
      <diagonal style="dashDotDot">
        <color indexed="64"/>
      </diagonal>
    </border>
    <border diagonalUp="1" diagonalDown="1">
      <left/>
      <right style="dashDotDot">
        <color indexed="64"/>
      </right>
      <top/>
      <bottom style="dashDotDot">
        <color indexed="64"/>
      </bottom>
      <diagonal style="dashDotDot">
        <color indexed="64"/>
      </diagonal>
    </border>
    <border diagonalUp="1" diagonalDown="1">
      <left style="dashDotDot">
        <color indexed="64"/>
      </left>
      <right style="dashDotDot">
        <color indexed="64"/>
      </right>
      <top/>
      <bottom style="dashDotDot">
        <color indexed="64"/>
      </bottom>
      <diagonal style="dashDotDot">
        <color indexed="64"/>
      </diagonal>
    </border>
    <border diagonalUp="1" diagonalDown="1">
      <left style="dashDotDot">
        <color indexed="64"/>
      </left>
      <right style="thin">
        <color indexed="64"/>
      </right>
      <top style="thin">
        <color indexed="64"/>
      </top>
      <bottom style="dashDotDot">
        <color indexed="64"/>
      </bottom>
      <diagonal style="dashDotDot">
        <color indexed="64"/>
      </diagonal>
    </border>
    <border diagonalUp="1" diagonalDown="1">
      <left/>
      <right style="dashDotDot">
        <color indexed="64"/>
      </right>
      <top style="dashDotDot">
        <color indexed="64"/>
      </top>
      <bottom/>
      <diagonal style="dashDotDot">
        <color indexed="64"/>
      </diagonal>
    </border>
    <border diagonalUp="1" diagonalDown="1">
      <left style="dashDotDot">
        <color indexed="64"/>
      </left>
      <right style="dashDotDot">
        <color indexed="64"/>
      </right>
      <top style="dashDotDot">
        <color indexed="64"/>
      </top>
      <bottom/>
      <diagonal style="dashDotDot">
        <color indexed="64"/>
      </diagonal>
    </border>
    <border diagonalUp="1" diagonalDown="1">
      <left style="dashDotDot">
        <color indexed="64"/>
      </left>
      <right/>
      <top style="dashDotDot">
        <color indexed="64"/>
      </top>
      <bottom/>
      <diagonal style="dashDotDot">
        <color indexed="64"/>
      </diagonal>
    </border>
    <border diagonalUp="1" diagonalDown="1">
      <left/>
      <right style="dashDot">
        <color indexed="64"/>
      </right>
      <top style="medium">
        <color indexed="64"/>
      </top>
      <bottom style="dashDot">
        <color indexed="64"/>
      </bottom>
      <diagonal style="dashDot">
        <color indexed="64"/>
      </diagonal>
    </border>
    <border diagonalUp="1" diagonalDown="1">
      <left style="dashDot">
        <color indexed="64"/>
      </left>
      <right style="dashDot">
        <color indexed="64"/>
      </right>
      <top style="medium">
        <color indexed="64"/>
      </top>
      <bottom style="dashDot">
        <color indexed="64"/>
      </bottom>
      <diagonal style="dashDot">
        <color indexed="64"/>
      </diagonal>
    </border>
    <border diagonalUp="1" diagonalDown="1">
      <left style="dashDot">
        <color indexed="64"/>
      </left>
      <right style="thin">
        <color indexed="64"/>
      </right>
      <top style="medium">
        <color indexed="64"/>
      </top>
      <bottom style="dashDot">
        <color indexed="64"/>
      </bottom>
      <diagonal style="dashDot">
        <color indexed="64"/>
      </diagonal>
    </border>
    <border diagonalUp="1" diagonalDown="1">
      <left/>
      <right style="dashDot">
        <color indexed="64"/>
      </right>
      <top style="dashDot">
        <color indexed="64"/>
      </top>
      <bottom style="dashDot">
        <color indexed="64"/>
      </bottom>
      <diagonal style="dashDot">
        <color indexed="64"/>
      </diagonal>
    </border>
    <border diagonalUp="1" diagonalDown="1">
      <left style="dashDot">
        <color indexed="64"/>
      </left>
      <right style="dashDot">
        <color indexed="64"/>
      </right>
      <top style="dashDot">
        <color indexed="64"/>
      </top>
      <bottom style="dashDot">
        <color indexed="64"/>
      </bottom>
      <diagonal style="dashDot">
        <color indexed="64"/>
      </diagonal>
    </border>
    <border diagonalUp="1" diagonalDown="1">
      <left style="dashDot">
        <color indexed="64"/>
      </left>
      <right style="thin">
        <color indexed="64"/>
      </right>
      <top style="dashDot">
        <color indexed="64"/>
      </top>
      <bottom style="dashDot">
        <color indexed="64"/>
      </bottom>
      <diagonal style="dashDot">
        <color indexed="64"/>
      </diagonal>
    </border>
    <border diagonalUp="1" diagonalDown="1">
      <left/>
      <right style="dashDot">
        <color indexed="64"/>
      </right>
      <top style="dashDot">
        <color indexed="64"/>
      </top>
      <bottom style="thin">
        <color indexed="64"/>
      </bottom>
      <diagonal style="dashDot">
        <color indexed="64"/>
      </diagonal>
    </border>
    <border diagonalUp="1" diagonalDown="1">
      <left style="dashDot">
        <color indexed="64"/>
      </left>
      <right style="dashDot">
        <color indexed="64"/>
      </right>
      <top style="dashDot">
        <color indexed="64"/>
      </top>
      <bottom style="thin">
        <color indexed="64"/>
      </bottom>
      <diagonal style="dashDot">
        <color indexed="64"/>
      </diagonal>
    </border>
    <border diagonalUp="1" diagonalDown="1">
      <left style="dashDot">
        <color indexed="64"/>
      </left>
      <right style="thin">
        <color indexed="64"/>
      </right>
      <top style="dashDot">
        <color indexed="64"/>
      </top>
      <bottom style="thin">
        <color indexed="64"/>
      </bottom>
      <diagonal style="dashDot">
        <color indexed="64"/>
      </diagonal>
    </border>
    <border diagonalUp="1" diagonalDown="1">
      <left style="medium">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medium">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diagonalUp="1" diagonalDown="1">
      <left style="medium">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style="thin">
        <color indexed="64"/>
      </left>
      <right style="dashDot">
        <color indexed="64"/>
      </right>
      <top style="thin">
        <color indexed="64"/>
      </top>
      <bottom style="dashDot">
        <color indexed="64"/>
      </bottom>
      <diagonal style="dashDot">
        <color indexed="64"/>
      </diagonal>
    </border>
    <border diagonalUp="1" diagonalDown="1">
      <left style="dashDot">
        <color indexed="64"/>
      </left>
      <right style="dashDot">
        <color indexed="64"/>
      </right>
      <top style="thin">
        <color indexed="64"/>
      </top>
      <bottom style="dashDot">
        <color indexed="64"/>
      </bottom>
      <diagonal style="dashDot">
        <color indexed="64"/>
      </diagonal>
    </border>
    <border diagonalUp="1" diagonalDown="1">
      <left style="dashDot">
        <color indexed="64"/>
      </left>
      <right style="thin">
        <color indexed="64"/>
      </right>
      <top style="thin">
        <color indexed="64"/>
      </top>
      <bottom style="dashDot">
        <color indexed="64"/>
      </bottom>
      <diagonal style="dashDot">
        <color indexed="64"/>
      </diagonal>
    </border>
    <border diagonalUp="1" diagonalDown="1">
      <left style="thin">
        <color indexed="64"/>
      </left>
      <right style="dashDot">
        <color indexed="64"/>
      </right>
      <top style="dashDot">
        <color indexed="64"/>
      </top>
      <bottom style="dashDot">
        <color indexed="64"/>
      </bottom>
      <diagonal style="dashDot">
        <color indexed="64"/>
      </diagonal>
    </border>
    <border diagonalUp="1" diagonalDown="1">
      <left style="thin">
        <color indexed="64"/>
      </left>
      <right style="dashDot">
        <color indexed="64"/>
      </right>
      <top style="dashDot">
        <color indexed="64"/>
      </top>
      <bottom style="thin">
        <color indexed="64"/>
      </bottom>
      <diagonal style="dashDot">
        <color indexed="64"/>
      </diagonal>
    </border>
    <border diagonalUp="1" diagonalDown="1">
      <left style="thin">
        <color indexed="64"/>
      </left>
      <right style="dashed">
        <color indexed="64"/>
      </right>
      <top style="medium">
        <color indexed="64"/>
      </top>
      <bottom style="dashed">
        <color indexed="64"/>
      </bottom>
      <diagonal style="dashed">
        <color indexed="64"/>
      </diagonal>
    </border>
    <border diagonalUp="1" diagonalDown="1">
      <left style="dashed">
        <color indexed="64"/>
      </left>
      <right style="dashed">
        <color indexed="64"/>
      </right>
      <top style="medium">
        <color indexed="64"/>
      </top>
      <bottom style="dashed">
        <color indexed="64"/>
      </bottom>
      <diagonal style="dashed">
        <color indexed="64"/>
      </diagonal>
    </border>
    <border diagonalUp="1" diagonalDown="1">
      <left style="dashed">
        <color indexed="64"/>
      </left>
      <right style="thin">
        <color indexed="64"/>
      </right>
      <top style="medium">
        <color indexed="64"/>
      </top>
      <bottom style="dashed">
        <color indexed="64"/>
      </bottom>
      <diagonal style="dashed">
        <color indexed="64"/>
      </diagonal>
    </border>
    <border diagonalUp="1" diagonalDown="1">
      <left style="thin">
        <color indexed="64"/>
      </left>
      <right style="dashed">
        <color indexed="64"/>
      </right>
      <top style="dashed">
        <color indexed="64"/>
      </top>
      <bottom style="dashed">
        <color indexed="64"/>
      </bottom>
      <diagonal style="dashed">
        <color indexed="64"/>
      </diagonal>
    </border>
    <border diagonalUp="1" diagonalDown="1">
      <left style="dashed">
        <color indexed="64"/>
      </left>
      <right style="dashed">
        <color indexed="64"/>
      </right>
      <top style="dashed">
        <color indexed="64"/>
      </top>
      <bottom style="dashed">
        <color indexed="64"/>
      </bottom>
      <diagonal style="dashed">
        <color indexed="64"/>
      </diagonal>
    </border>
    <border diagonalUp="1" diagonalDown="1">
      <left style="dashed">
        <color indexed="64"/>
      </left>
      <right style="thin">
        <color indexed="64"/>
      </right>
      <top style="dashed">
        <color indexed="64"/>
      </top>
      <bottom style="dashed">
        <color indexed="64"/>
      </bottom>
      <diagonal style="dashed">
        <color indexed="64"/>
      </diagonal>
    </border>
    <border diagonalUp="1" diagonalDown="1">
      <left style="thin">
        <color indexed="64"/>
      </left>
      <right style="dashed">
        <color indexed="64"/>
      </right>
      <top style="dashed">
        <color indexed="64"/>
      </top>
      <bottom style="medium">
        <color indexed="64"/>
      </bottom>
      <diagonal style="dashed">
        <color indexed="64"/>
      </diagonal>
    </border>
    <border diagonalUp="1" diagonalDown="1">
      <left style="dashed">
        <color indexed="64"/>
      </left>
      <right style="dashed">
        <color indexed="64"/>
      </right>
      <top style="dashed">
        <color indexed="64"/>
      </top>
      <bottom style="medium">
        <color indexed="64"/>
      </bottom>
      <diagonal style="dashed">
        <color indexed="64"/>
      </diagonal>
    </border>
    <border diagonalUp="1" diagonalDown="1">
      <left style="dashed">
        <color indexed="64"/>
      </left>
      <right style="thin">
        <color indexed="64"/>
      </right>
      <top style="dashed">
        <color indexed="64"/>
      </top>
      <bottom style="medium">
        <color indexed="64"/>
      </bottom>
      <diagonal style="dashed">
        <color indexed="64"/>
      </diagonal>
    </border>
    <border diagonalUp="1" diagonalDown="1">
      <left/>
      <right style="dashed">
        <color indexed="64"/>
      </right>
      <top style="medium">
        <color indexed="64"/>
      </top>
      <bottom style="dashed">
        <color indexed="64"/>
      </bottom>
      <diagonal style="dashed">
        <color indexed="64"/>
      </diagonal>
    </border>
    <border diagonalUp="1" diagonalDown="1">
      <left style="dashed">
        <color indexed="64"/>
      </left>
      <right/>
      <top style="medium">
        <color indexed="64"/>
      </top>
      <bottom style="dashed">
        <color indexed="64"/>
      </bottom>
      <diagonal style="dashed">
        <color indexed="64"/>
      </diagonal>
    </border>
    <border diagonalUp="1" diagonalDown="1">
      <left/>
      <right style="dashed">
        <color indexed="64"/>
      </right>
      <top style="dashed">
        <color indexed="64"/>
      </top>
      <bottom style="medium">
        <color indexed="64"/>
      </bottom>
      <diagonal style="dashed">
        <color indexed="64"/>
      </diagonal>
    </border>
    <border diagonalUp="1" diagonalDown="1">
      <left style="dashed">
        <color indexed="64"/>
      </left>
      <right/>
      <top style="dashed">
        <color indexed="64"/>
      </top>
      <bottom style="medium">
        <color indexed="64"/>
      </bottom>
      <diagonal style="dashed">
        <color indexed="64"/>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07">
    <xf numFmtId="0" fontId="0" fillId="0" borderId="0" xfId="0"/>
    <xf numFmtId="0" fontId="3" fillId="0" borderId="0" xfId="0" applyFont="1"/>
    <xf numFmtId="0" fontId="0" fillId="0" borderId="5" xfId="0" applyBorder="1"/>
    <xf numFmtId="0" fontId="0" fillId="0" borderId="6" xfId="0" applyBorder="1"/>
    <xf numFmtId="0" fontId="0" fillId="0" borderId="0" xfId="0" applyBorder="1"/>
    <xf numFmtId="49" fontId="2" fillId="0" borderId="9" xfId="0" applyNumberFormat="1" applyFont="1" applyBorder="1" applyAlignment="1">
      <alignment horizontal="center" vertical="center"/>
    </xf>
    <xf numFmtId="0" fontId="4" fillId="0" borderId="0" xfId="0" applyFont="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49" fontId="4" fillId="0" borderId="25" xfId="0" applyNumberFormat="1" applyFont="1" applyBorder="1" applyAlignment="1">
      <alignment horizontal="center" vertical="center"/>
    </xf>
    <xf numFmtId="0" fontId="0" fillId="0" borderId="27" xfId="0" applyBorder="1"/>
    <xf numFmtId="49" fontId="4" fillId="0" borderId="33" xfId="0" applyNumberFormat="1" applyFont="1" applyBorder="1" applyAlignment="1">
      <alignment horizontal="center" vertical="center"/>
    </xf>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7" fillId="0" borderId="35" xfId="0" applyFont="1" applyBorder="1" applyAlignment="1">
      <alignment horizontal="center" vertical="center"/>
    </xf>
    <xf numFmtId="0" fontId="7" fillId="0" borderId="0" xfId="0" applyFont="1"/>
    <xf numFmtId="0" fontId="0" fillId="3" borderId="0" xfId="0" applyFill="1"/>
    <xf numFmtId="0" fontId="0" fillId="3" borderId="0" xfId="0" applyFill="1" applyBorder="1"/>
    <xf numFmtId="0" fontId="4" fillId="0" borderId="0" xfId="0" applyFont="1" applyAlignment="1">
      <alignment vertical="center"/>
    </xf>
    <xf numFmtId="0" fontId="11" fillId="0" borderId="51" xfId="0" applyFont="1" applyBorder="1" applyAlignment="1">
      <alignment vertical="center"/>
    </xf>
    <xf numFmtId="0" fontId="9" fillId="0" borderId="0" xfId="0" applyFont="1"/>
    <xf numFmtId="0" fontId="4" fillId="0" borderId="80" xfId="0" applyFont="1" applyBorder="1"/>
    <xf numFmtId="0" fontId="2" fillId="0" borderId="0" xfId="0" applyFont="1"/>
    <xf numFmtId="0" fontId="4" fillId="0" borderId="68" xfId="0" applyFont="1" applyBorder="1"/>
    <xf numFmtId="0" fontId="4" fillId="0" borderId="0" xfId="0" applyFont="1" applyBorder="1"/>
    <xf numFmtId="0" fontId="3" fillId="0" borderId="65" xfId="0" applyFont="1" applyBorder="1"/>
    <xf numFmtId="0" fontId="4" fillId="0" borderId="81" xfId="0" applyFont="1" applyBorder="1"/>
    <xf numFmtId="0" fontId="4" fillId="0" borderId="82" xfId="0" applyFont="1" applyBorder="1"/>
    <xf numFmtId="0" fontId="4" fillId="0" borderId="83" xfId="0" applyFont="1" applyBorder="1"/>
    <xf numFmtId="0" fontId="4" fillId="0" borderId="84" xfId="0" applyFont="1" applyBorder="1"/>
    <xf numFmtId="0" fontId="4" fillId="0" borderId="85" xfId="0" applyFont="1" applyBorder="1"/>
    <xf numFmtId="0" fontId="4" fillId="0" borderId="86" xfId="0" applyFont="1" applyBorder="1"/>
    <xf numFmtId="0" fontId="4" fillId="0" borderId="87" xfId="0" applyFont="1" applyBorder="1"/>
    <xf numFmtId="0" fontId="4" fillId="0" borderId="88" xfId="0" applyFont="1" applyBorder="1"/>
    <xf numFmtId="0" fontId="4" fillId="0" borderId="3" xfId="0" applyFont="1" applyBorder="1"/>
    <xf numFmtId="0" fontId="4" fillId="0" borderId="4" xfId="0" applyFont="1" applyBorder="1"/>
    <xf numFmtId="0" fontId="4" fillId="0" borderId="13" xfId="0" applyFont="1" applyBorder="1"/>
    <xf numFmtId="0" fontId="3" fillId="0" borderId="29" xfId="0" applyFont="1" applyBorder="1"/>
    <xf numFmtId="0" fontId="3" fillId="0" borderId="57" xfId="0" applyFont="1" applyBorder="1"/>
    <xf numFmtId="0" fontId="4" fillId="0" borderId="30" xfId="0" applyFont="1" applyBorder="1"/>
    <xf numFmtId="0" fontId="4" fillId="0" borderId="89" xfId="0" applyFont="1" applyBorder="1"/>
    <xf numFmtId="0" fontId="4" fillId="0" borderId="90" xfId="0" applyFont="1" applyBorder="1"/>
    <xf numFmtId="0" fontId="4" fillId="0" borderId="91" xfId="0" applyFont="1" applyBorder="1"/>
    <xf numFmtId="0" fontId="4" fillId="0" borderId="92" xfId="0" applyFont="1" applyBorder="1"/>
    <xf numFmtId="0" fontId="0" fillId="0" borderId="68" xfId="0" applyBorder="1"/>
    <xf numFmtId="0" fontId="0" fillId="0" borderId="66" xfId="0" applyBorder="1"/>
    <xf numFmtId="49" fontId="3" fillId="0" borderId="51" xfId="0" applyNumberFormat="1" applyFont="1" applyBorder="1" applyAlignment="1">
      <alignment horizontal="center" vertical="center"/>
    </xf>
    <xf numFmtId="0" fontId="15" fillId="0" borderId="30" xfId="0" applyFont="1" applyBorder="1"/>
    <xf numFmtId="0" fontId="15" fillId="0" borderId="73" xfId="0" applyFont="1" applyBorder="1"/>
    <xf numFmtId="0" fontId="15" fillId="0" borderId="61" xfId="0" applyFont="1" applyBorder="1"/>
    <xf numFmtId="0" fontId="4" fillId="0" borderId="93" xfId="0" applyFont="1" applyBorder="1"/>
    <xf numFmtId="0" fontId="4" fillId="0" borderId="94" xfId="0" applyFont="1" applyBorder="1"/>
    <xf numFmtId="0" fontId="4" fillId="0" borderId="95" xfId="0" applyFont="1" applyBorder="1"/>
    <xf numFmtId="0" fontId="4" fillId="0" borderId="96" xfId="0" applyFont="1" applyBorder="1"/>
    <xf numFmtId="0" fontId="4" fillId="0" borderId="97" xfId="0" applyFont="1" applyBorder="1"/>
    <xf numFmtId="0" fontId="4" fillId="0" borderId="98" xfId="0" applyFont="1" applyBorder="1"/>
    <xf numFmtId="0" fontId="4" fillId="0" borderId="99" xfId="0" applyFont="1" applyBorder="1"/>
    <xf numFmtId="0" fontId="4" fillId="0" borderId="100" xfId="0" applyFont="1" applyBorder="1"/>
    <xf numFmtId="0" fontId="4" fillId="0" borderId="101" xfId="0" applyFont="1" applyBorder="1"/>
    <xf numFmtId="0" fontId="3" fillId="0" borderId="29" xfId="0" applyFont="1" applyBorder="1" applyAlignment="1"/>
    <xf numFmtId="0" fontId="3" fillId="0" borderId="3" xfId="0" applyFont="1" applyBorder="1" applyAlignment="1"/>
    <xf numFmtId="9" fontId="4" fillId="0" borderId="0" xfId="0" applyNumberFormat="1" applyFont="1"/>
    <xf numFmtId="9" fontId="0" fillId="0" borderId="0" xfId="0" applyNumberFormat="1"/>
    <xf numFmtId="0" fontId="14" fillId="0" borderId="57" xfId="0" applyFont="1" applyBorder="1"/>
    <xf numFmtId="165" fontId="0" fillId="0" borderId="0" xfId="0" applyNumberFormat="1" applyAlignment="1"/>
    <xf numFmtId="0" fontId="0" fillId="0" borderId="0" xfId="0" applyAlignment="1"/>
    <xf numFmtId="43" fontId="0" fillId="0" borderId="0" xfId="0" applyNumberFormat="1" applyAlignment="1"/>
    <xf numFmtId="4" fontId="4" fillId="0" borderId="0" xfId="0" applyNumberFormat="1" applyFont="1" applyAlignment="1">
      <alignment vertical="center"/>
    </xf>
    <xf numFmtId="4" fontId="0" fillId="0" borderId="0" xfId="0" applyNumberFormat="1" applyAlignment="1"/>
    <xf numFmtId="49" fontId="2" fillId="0" borderId="0" xfId="0" applyNumberFormat="1" applyFont="1" applyBorder="1" applyAlignment="1">
      <alignment horizontal="center" vertical="center"/>
    </xf>
    <xf numFmtId="14" fontId="2" fillId="0" borderId="0" xfId="0" applyNumberFormat="1" applyFont="1" applyFill="1" applyBorder="1" applyAlignment="1" applyProtection="1">
      <alignment horizontal="center"/>
      <protection locked="0"/>
    </xf>
    <xf numFmtId="0" fontId="18" fillId="0" borderId="0" xfId="0" applyFont="1"/>
    <xf numFmtId="0" fontId="4" fillId="0" borderId="111" xfId="0" applyFont="1" applyBorder="1" applyAlignment="1">
      <alignment vertical="center"/>
    </xf>
    <xf numFmtId="0" fontId="4" fillId="0" borderId="112" xfId="0" applyFont="1" applyBorder="1" applyAlignment="1">
      <alignment vertical="center"/>
    </xf>
    <xf numFmtId="0" fontId="4" fillId="0" borderId="113" xfId="0" applyFont="1" applyBorder="1" applyAlignment="1">
      <alignment vertical="center"/>
    </xf>
    <xf numFmtId="0" fontId="4" fillId="0" borderId="114" xfId="0" applyFont="1" applyBorder="1" applyAlignment="1">
      <alignment vertical="center"/>
    </xf>
    <xf numFmtId="0" fontId="4" fillId="0" borderId="97" xfId="0" applyFont="1" applyBorder="1" applyAlignment="1">
      <alignment vertical="center"/>
    </xf>
    <xf numFmtId="0" fontId="4" fillId="0" borderId="98" xfId="0" applyFont="1" applyBorder="1" applyAlignment="1">
      <alignment vertical="center"/>
    </xf>
    <xf numFmtId="0" fontId="4" fillId="0" borderId="115" xfId="0" applyFont="1" applyBorder="1" applyAlignment="1">
      <alignment vertical="center"/>
    </xf>
    <xf numFmtId="0" fontId="4" fillId="0" borderId="100" xfId="0" applyFont="1" applyBorder="1" applyAlignment="1">
      <alignment vertical="center"/>
    </xf>
    <xf numFmtId="0" fontId="4" fillId="0" borderId="101" xfId="0" applyFont="1" applyBorder="1" applyAlignment="1">
      <alignment vertical="center"/>
    </xf>
    <xf numFmtId="43" fontId="0" fillId="0" borderId="64" xfId="0" applyNumberFormat="1" applyBorder="1" applyAlignment="1"/>
    <xf numFmtId="0" fontId="5" fillId="0" borderId="0" xfId="0" applyFont="1" applyBorder="1" applyAlignment="1">
      <alignment vertical="center"/>
    </xf>
    <xf numFmtId="0" fontId="0" fillId="0" borderId="0" xfId="0" applyAlignment="1">
      <alignment vertical="center"/>
    </xf>
    <xf numFmtId="0" fontId="4" fillId="0" borderId="116" xfId="0" applyFont="1" applyBorder="1"/>
    <xf numFmtId="0" fontId="4" fillId="0" borderId="117" xfId="0" applyFont="1" applyBorder="1"/>
    <xf numFmtId="0" fontId="4" fillId="0" borderId="118" xfId="0" applyFont="1" applyBorder="1"/>
    <xf numFmtId="0" fontId="4" fillId="0" borderId="119" xfId="0" applyFont="1" applyBorder="1"/>
    <xf numFmtId="0" fontId="4" fillId="0" borderId="120" xfId="0" applyFont="1" applyBorder="1"/>
    <xf numFmtId="0" fontId="4" fillId="0" borderId="121" xfId="0" applyFont="1" applyBorder="1"/>
    <xf numFmtId="0" fontId="4" fillId="0" borderId="122" xfId="0" applyFont="1" applyBorder="1"/>
    <xf numFmtId="0" fontId="4" fillId="0" borderId="123" xfId="0" applyFont="1" applyBorder="1"/>
    <xf numFmtId="0" fontId="4" fillId="0" borderId="124" xfId="0" applyFont="1" applyBorder="1"/>
    <xf numFmtId="43" fontId="0" fillId="0" borderId="0" xfId="0" applyNumberFormat="1"/>
    <xf numFmtId="43" fontId="0" fillId="0" borderId="0" xfId="1" applyFont="1"/>
    <xf numFmtId="0" fontId="8" fillId="0" borderId="0" xfId="0" applyFont="1" applyFill="1" applyAlignment="1">
      <alignment horizontal="center"/>
    </xf>
    <xf numFmtId="0" fontId="0" fillId="0" borderId="0" xfId="0" applyFill="1" applyAlignment="1"/>
    <xf numFmtId="0" fontId="0" fillId="0" borderId="0" xfId="0" applyFill="1" applyAlignment="1">
      <alignment vertical="top"/>
    </xf>
    <xf numFmtId="0" fontId="4" fillId="0" borderId="0" xfId="0" applyFont="1" applyAlignment="1">
      <alignment horizontal="center" vertical="center"/>
    </xf>
    <xf numFmtId="0" fontId="0" fillId="0" borderId="0" xfId="0" applyAlignment="1">
      <alignment horizontal="center" vertical="center"/>
    </xf>
    <xf numFmtId="0" fontId="3" fillId="0" borderId="47" xfId="0" applyFont="1" applyBorder="1" applyAlignment="1">
      <alignment horizontal="center" vertical="center"/>
    </xf>
    <xf numFmtId="0" fontId="0" fillId="0" borderId="125" xfId="0" applyBorder="1"/>
    <xf numFmtId="0" fontId="0" fillId="0" borderId="117" xfId="0" applyBorder="1"/>
    <xf numFmtId="0" fontId="0" fillId="0" borderId="126" xfId="0" applyBorder="1"/>
    <xf numFmtId="0" fontId="0" fillId="0" borderId="127" xfId="0" applyBorder="1"/>
    <xf numFmtId="0" fontId="0" fillId="0" borderId="123" xfId="0" applyBorder="1"/>
    <xf numFmtId="0" fontId="0" fillId="0" borderId="128" xfId="0" applyBorder="1"/>
    <xf numFmtId="0" fontId="3" fillId="0" borderId="129"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43" fontId="5" fillId="0" borderId="82" xfId="0" applyNumberFormat="1" applyFont="1" applyBorder="1" applyAlignment="1">
      <alignment horizontal="center" vertical="center"/>
    </xf>
    <xf numFmtId="0" fontId="5" fillId="0" borderId="83" xfId="0" applyFont="1" applyBorder="1" applyAlignment="1">
      <alignment horizontal="center" vertical="center"/>
    </xf>
    <xf numFmtId="0" fontId="0" fillId="0" borderId="90" xfId="0" applyBorder="1"/>
    <xf numFmtId="0" fontId="0" fillId="0" borderId="91" xfId="0" applyBorder="1"/>
    <xf numFmtId="0" fontId="0" fillId="0" borderId="92" xfId="0" applyBorder="1"/>
    <xf numFmtId="9" fontId="20" fillId="2" borderId="67" xfId="0" applyNumberFormat="1" applyFont="1" applyFill="1" applyBorder="1" applyAlignment="1" applyProtection="1">
      <alignment horizontal="center" vertical="center"/>
      <protection locked="0"/>
    </xf>
    <xf numFmtId="9" fontId="20" fillId="2" borderId="47" xfId="0" applyNumberFormat="1" applyFont="1" applyFill="1" applyBorder="1" applyAlignment="1" applyProtection="1">
      <alignment horizontal="center" vertical="center"/>
      <protection locked="0"/>
    </xf>
    <xf numFmtId="9" fontId="21" fillId="2" borderId="51" xfId="0" applyNumberFormat="1" applyFont="1" applyFill="1" applyBorder="1" applyAlignment="1" applyProtection="1">
      <alignment horizontal="center" vertical="center"/>
      <protection locked="0"/>
    </xf>
    <xf numFmtId="1" fontId="22" fillId="2" borderId="9" xfId="0" applyNumberFormat="1" applyFont="1" applyFill="1" applyBorder="1" applyAlignment="1">
      <alignment horizontal="center" vertical="center"/>
    </xf>
    <xf numFmtId="9" fontId="21" fillId="2" borderId="47" xfId="0" applyNumberFormat="1" applyFont="1" applyFill="1" applyBorder="1"/>
    <xf numFmtId="9" fontId="19" fillId="2" borderId="0" xfId="0" applyNumberFormat="1" applyFont="1" applyFill="1" applyAlignment="1" applyProtection="1">
      <alignment horizontal="center"/>
      <protection locked="0"/>
    </xf>
    <xf numFmtId="9" fontId="22" fillId="2" borderId="47" xfId="0" applyNumberFormat="1" applyFont="1" applyFill="1" applyBorder="1" applyAlignment="1" applyProtection="1">
      <alignment horizontal="center" vertical="center"/>
      <protection locked="0"/>
    </xf>
    <xf numFmtId="0" fontId="6" fillId="0" borderId="32" xfId="0" applyFont="1" applyBorder="1" applyAlignment="1">
      <alignment horizontal="left"/>
    </xf>
    <xf numFmtId="0" fontId="6" fillId="0" borderId="30" xfId="0" applyFont="1" applyBorder="1" applyAlignment="1">
      <alignment horizontal="left"/>
    </xf>
    <xf numFmtId="0" fontId="6" fillId="0" borderId="3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7" fillId="0" borderId="40" xfId="0" applyFont="1" applyBorder="1" applyAlignment="1">
      <alignment horizontal="center"/>
    </xf>
    <xf numFmtId="0" fontId="7" fillId="0" borderId="37" xfId="0" applyFont="1" applyBorder="1" applyAlignment="1">
      <alignment horizontal="center"/>
    </xf>
    <xf numFmtId="0" fontId="7" fillId="0" borderId="39" xfId="0" applyFont="1" applyBorder="1" applyAlignment="1">
      <alignment horizontal="center"/>
    </xf>
    <xf numFmtId="164" fontId="3" fillId="0" borderId="2" xfId="0" applyNumberFormat="1" applyFont="1" applyBorder="1" applyAlignment="1">
      <alignment horizontal="center"/>
    </xf>
    <xf numFmtId="164" fontId="3" fillId="0" borderId="3" xfId="0" applyNumberFormat="1" applyFont="1" applyBorder="1" applyAlignment="1">
      <alignment horizontal="center"/>
    </xf>
    <xf numFmtId="164" fontId="3" fillId="0" borderId="28" xfId="0" applyNumberFormat="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4" fillId="0" borderId="29"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29" xfId="0" applyFont="1" applyBorder="1" applyAlignment="1">
      <alignment horizontal="center"/>
    </xf>
    <xf numFmtId="164" fontId="20" fillId="2" borderId="2" xfId="0" applyNumberFormat="1" applyFont="1" applyFill="1" applyBorder="1" applyAlignment="1" applyProtection="1">
      <alignment horizontal="center"/>
      <protection locked="0"/>
    </xf>
    <xf numFmtId="164" fontId="20" fillId="2" borderId="3" xfId="0" applyNumberFormat="1" applyFont="1" applyFill="1" applyBorder="1" applyAlignment="1" applyProtection="1">
      <alignment horizontal="center"/>
      <protection locked="0"/>
    </xf>
    <xf numFmtId="164" fontId="20" fillId="2" borderId="28" xfId="0" applyNumberFormat="1" applyFont="1" applyFill="1" applyBorder="1" applyAlignment="1" applyProtection="1">
      <alignment horizontal="center"/>
      <protection locked="0"/>
    </xf>
    <xf numFmtId="164" fontId="3" fillId="0" borderId="11" xfId="0" applyNumberFormat="1" applyFont="1" applyBorder="1" applyAlignment="1">
      <alignment horizontal="center"/>
    </xf>
    <xf numFmtId="164" fontId="3" fillId="0" borderId="12" xfId="0" applyNumberFormat="1" applyFont="1" applyBorder="1" applyAlignment="1">
      <alignment horizontal="center"/>
    </xf>
    <xf numFmtId="164" fontId="3" fillId="0" borderId="26" xfId="0" applyNumberFormat="1" applyFont="1" applyBorder="1" applyAlignment="1">
      <alignment horizontal="center"/>
    </xf>
    <xf numFmtId="0" fontId="20" fillId="2" borderId="11" xfId="0" applyFont="1" applyFill="1" applyBorder="1" applyAlignment="1" applyProtection="1">
      <alignment horizontal="center" vertical="center"/>
      <protection locked="0"/>
    </xf>
    <xf numFmtId="0" fontId="20" fillId="2" borderId="12" xfId="0" applyFont="1" applyFill="1" applyBorder="1" applyAlignment="1" applyProtection="1">
      <alignment horizontal="center" vertical="center"/>
      <protection locked="0"/>
    </xf>
    <xf numFmtId="0" fontId="20" fillId="2" borderId="13" xfId="0" applyFont="1" applyFill="1" applyBorder="1" applyAlignment="1" applyProtection="1">
      <alignment horizontal="center" vertical="center"/>
      <protection locked="0"/>
    </xf>
    <xf numFmtId="0" fontId="20" fillId="2" borderId="11" xfId="0" applyFont="1" applyFill="1" applyBorder="1" applyAlignment="1" applyProtection="1">
      <alignment horizontal="center"/>
      <protection locked="0"/>
    </xf>
    <xf numFmtId="0" fontId="20" fillId="2" borderId="13" xfId="0" applyFont="1" applyFill="1" applyBorder="1" applyAlignment="1" applyProtection="1">
      <alignment horizontal="center"/>
      <protection locked="0"/>
    </xf>
    <xf numFmtId="7" fontId="20" fillId="2" borderId="11" xfId="1" applyNumberFormat="1" applyFont="1" applyFill="1" applyBorder="1" applyAlignment="1" applyProtection="1">
      <alignment horizontal="center" vertical="center"/>
      <protection locked="0"/>
    </xf>
    <xf numFmtId="7" fontId="20" fillId="2" borderId="12" xfId="1" applyNumberFormat="1" applyFont="1" applyFill="1" applyBorder="1" applyAlignment="1" applyProtection="1">
      <alignment horizontal="center" vertical="center"/>
      <protection locked="0"/>
    </xf>
    <xf numFmtId="7" fontId="20" fillId="2" borderId="13" xfId="1" applyNumberFormat="1" applyFont="1" applyFill="1" applyBorder="1" applyAlignment="1" applyProtection="1">
      <alignment horizontal="center" vertical="center"/>
      <protection locked="0"/>
    </xf>
    <xf numFmtId="7" fontId="4" fillId="0" borderId="11" xfId="1" applyNumberFormat="1" applyFont="1" applyBorder="1" applyAlignment="1">
      <alignment horizontal="center" vertical="center"/>
    </xf>
    <xf numFmtId="7" fontId="4" fillId="0" borderId="12" xfId="1" applyNumberFormat="1" applyFont="1" applyBorder="1" applyAlignment="1">
      <alignment horizontal="center" vertical="center"/>
    </xf>
    <xf numFmtId="7" fontId="4" fillId="0" borderId="26" xfId="1" applyNumberFormat="1" applyFont="1" applyBorder="1" applyAlignment="1">
      <alignment horizontal="center" vertical="center"/>
    </xf>
    <xf numFmtId="0" fontId="20" fillId="2" borderId="2"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0" fillId="2" borderId="4"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protection locked="0"/>
    </xf>
    <xf numFmtId="0" fontId="20" fillId="2" borderId="4" xfId="0" applyFont="1" applyFill="1" applyBorder="1" applyAlignment="1" applyProtection="1">
      <alignment horizontal="center"/>
      <protection locked="0"/>
    </xf>
    <xf numFmtId="7" fontId="20" fillId="2" borderId="2" xfId="1" applyNumberFormat="1" applyFont="1" applyFill="1" applyBorder="1" applyAlignment="1" applyProtection="1">
      <alignment horizontal="center" vertical="center"/>
      <protection locked="0"/>
    </xf>
    <xf numFmtId="7" fontId="20" fillId="2" borderId="3" xfId="1" applyNumberFormat="1" applyFont="1" applyFill="1" applyBorder="1" applyAlignment="1" applyProtection="1">
      <alignment horizontal="center" vertical="center"/>
      <protection locked="0"/>
    </xf>
    <xf numFmtId="7" fontId="20" fillId="2" borderId="4" xfId="1" applyNumberFormat="1" applyFont="1" applyFill="1" applyBorder="1" applyAlignment="1" applyProtection="1">
      <alignment horizontal="center" vertical="center"/>
      <protection locked="0"/>
    </xf>
    <xf numFmtId="14" fontId="22" fillId="2" borderId="7" xfId="0" applyNumberFormat="1" applyFont="1" applyFill="1" applyBorder="1" applyAlignment="1" applyProtection="1">
      <alignment horizontal="center"/>
      <protection locked="0"/>
    </xf>
    <xf numFmtId="14" fontId="22" fillId="2" borderId="8" xfId="0" applyNumberFormat="1" applyFont="1" applyFill="1" applyBorder="1" applyAlignment="1" applyProtection="1">
      <alignment horizontal="center"/>
      <protection locked="0"/>
    </xf>
    <xf numFmtId="0" fontId="7" fillId="0" borderId="36" xfId="0" applyFont="1" applyBorder="1" applyAlignment="1">
      <alignment horizontal="center"/>
    </xf>
    <xf numFmtId="0" fontId="7" fillId="0" borderId="38" xfId="0" applyFont="1" applyBorder="1" applyAlignment="1">
      <alignment horizontal="center"/>
    </xf>
    <xf numFmtId="0" fontId="20" fillId="2" borderId="1" xfId="0" applyFont="1" applyFill="1" applyBorder="1" applyAlignment="1" applyProtection="1">
      <alignment horizontal="center" vertical="center"/>
      <protection locked="0"/>
    </xf>
    <xf numFmtId="0" fontId="20" fillId="2" borderId="0" xfId="0"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20" fillId="2" borderId="1" xfId="0" applyFont="1" applyFill="1" applyBorder="1" applyAlignment="1" applyProtection="1">
      <alignment horizontal="center"/>
      <protection locked="0"/>
    </xf>
    <xf numFmtId="0" fontId="20" fillId="2" borderId="10" xfId="0" applyFont="1" applyFill="1" applyBorder="1" applyAlignment="1" applyProtection="1">
      <alignment horizontal="center"/>
      <protection locked="0"/>
    </xf>
    <xf numFmtId="7" fontId="20" fillId="2" borderId="1" xfId="1" applyNumberFormat="1" applyFont="1" applyFill="1" applyBorder="1" applyAlignment="1" applyProtection="1">
      <alignment horizontal="center" vertical="center"/>
      <protection locked="0"/>
    </xf>
    <xf numFmtId="7" fontId="20" fillId="2" borderId="0" xfId="1" applyNumberFormat="1" applyFont="1" applyFill="1" applyBorder="1" applyAlignment="1" applyProtection="1">
      <alignment horizontal="center" vertical="center"/>
      <protection locked="0"/>
    </xf>
    <xf numFmtId="7" fontId="20" fillId="2" borderId="10" xfId="1" applyNumberFormat="1" applyFont="1" applyFill="1" applyBorder="1" applyAlignment="1" applyProtection="1">
      <alignment horizontal="center" vertical="center"/>
      <protection locked="0"/>
    </xf>
    <xf numFmtId="7" fontId="4" fillId="0" borderId="1" xfId="1" applyNumberFormat="1" applyFont="1" applyBorder="1" applyAlignment="1">
      <alignment horizontal="center" vertical="center"/>
    </xf>
    <xf numFmtId="7" fontId="4" fillId="0" borderId="0" xfId="1" applyNumberFormat="1" applyFont="1" applyBorder="1" applyAlignment="1">
      <alignment horizontal="center" vertical="center"/>
    </xf>
    <xf numFmtId="7" fontId="4" fillId="0" borderId="34" xfId="1" applyNumberFormat="1"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4" fillId="0" borderId="62"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164" fontId="4" fillId="0" borderId="48" xfId="0" applyNumberFormat="1" applyFont="1" applyFill="1" applyBorder="1" applyAlignment="1" applyProtection="1">
      <alignment horizontal="center" vertical="center"/>
    </xf>
    <xf numFmtId="164" fontId="4" fillId="0" borderId="49" xfId="0" applyNumberFormat="1" applyFont="1" applyFill="1" applyBorder="1" applyAlignment="1" applyProtection="1">
      <alignment horizontal="center" vertical="center"/>
    </xf>
    <xf numFmtId="164" fontId="4" fillId="0" borderId="50" xfId="0" applyNumberFormat="1" applyFont="1" applyFill="1" applyBorder="1" applyAlignment="1" applyProtection="1">
      <alignment horizontal="center" vertical="center"/>
    </xf>
    <xf numFmtId="165" fontId="20" fillId="2" borderId="48" xfId="0" applyNumberFormat="1" applyFont="1" applyFill="1" applyBorder="1" applyAlignment="1" applyProtection="1">
      <alignment horizontal="center" vertical="center"/>
      <protection locked="0"/>
    </xf>
    <xf numFmtId="165" fontId="20" fillId="2" borderId="49" xfId="0" applyNumberFormat="1" applyFont="1" applyFill="1" applyBorder="1" applyAlignment="1" applyProtection="1">
      <alignment horizontal="center" vertical="center"/>
      <protection locked="0"/>
    </xf>
    <xf numFmtId="165" fontId="20" fillId="2" borderId="50" xfId="0" applyNumberFormat="1" applyFont="1" applyFill="1" applyBorder="1" applyAlignment="1" applyProtection="1">
      <alignment horizontal="center" vertical="center"/>
      <protection locked="0"/>
    </xf>
    <xf numFmtId="165" fontId="4" fillId="0" borderId="48" xfId="0" applyNumberFormat="1" applyFont="1" applyBorder="1" applyAlignment="1">
      <alignment horizontal="center" vertical="center"/>
    </xf>
    <xf numFmtId="165" fontId="4" fillId="0" borderId="49" xfId="0" applyNumberFormat="1" applyFont="1" applyBorder="1" applyAlignment="1">
      <alignment horizontal="center" vertical="center"/>
    </xf>
    <xf numFmtId="165" fontId="4" fillId="0" borderId="63" xfId="0" applyNumberFormat="1" applyFont="1" applyBorder="1" applyAlignment="1">
      <alignment horizontal="center" vertical="center"/>
    </xf>
    <xf numFmtId="0" fontId="4" fillId="0" borderId="29"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64" fontId="4" fillId="0" borderId="2" xfId="0" applyNumberFormat="1" applyFont="1" applyFill="1" applyBorder="1" applyAlignment="1" applyProtection="1">
      <alignment horizontal="center" vertical="center"/>
    </xf>
    <xf numFmtId="164" fontId="4" fillId="0" borderId="3" xfId="0" applyNumberFormat="1" applyFont="1" applyFill="1" applyBorder="1" applyAlignment="1" applyProtection="1">
      <alignment horizontal="center" vertical="center"/>
    </xf>
    <xf numFmtId="164" fontId="4" fillId="0" borderId="4" xfId="0" applyNumberFormat="1" applyFont="1" applyFill="1" applyBorder="1" applyAlignment="1" applyProtection="1">
      <alignment horizontal="center" vertical="center"/>
    </xf>
    <xf numFmtId="165" fontId="20" fillId="2" borderId="2" xfId="0" applyNumberFormat="1" applyFont="1" applyFill="1" applyBorder="1" applyAlignment="1" applyProtection="1">
      <alignment horizontal="center" vertical="center"/>
      <protection locked="0"/>
    </xf>
    <xf numFmtId="165" fontId="20" fillId="2" borderId="3" xfId="0" applyNumberFormat="1" applyFont="1" applyFill="1" applyBorder="1" applyAlignment="1" applyProtection="1">
      <alignment horizontal="center" vertical="center"/>
      <protection locked="0"/>
    </xf>
    <xf numFmtId="165" fontId="20" fillId="2" borderId="4" xfId="0" applyNumberFormat="1" applyFont="1" applyFill="1" applyBorder="1" applyAlignment="1" applyProtection="1">
      <alignment horizontal="center" vertical="center"/>
      <protection locked="0"/>
    </xf>
    <xf numFmtId="165" fontId="4" fillId="0" borderId="2" xfId="0" applyNumberFormat="1" applyFont="1" applyBorder="1" applyAlignment="1">
      <alignment horizontal="center" vertical="center"/>
    </xf>
    <xf numFmtId="165" fontId="4" fillId="0" borderId="3" xfId="0" applyNumberFormat="1" applyFont="1" applyBorder="1" applyAlignment="1">
      <alignment horizontal="center" vertical="center"/>
    </xf>
    <xf numFmtId="165" fontId="4" fillId="0" borderId="28" xfId="0" applyNumberFormat="1" applyFont="1" applyBorder="1" applyAlignment="1">
      <alignment horizontal="center" vertical="center"/>
    </xf>
    <xf numFmtId="165" fontId="3" fillId="0" borderId="32"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3" fillId="0" borderId="61" xfId="0" applyNumberFormat="1" applyFont="1" applyBorder="1" applyAlignment="1">
      <alignment horizontal="center" vertical="center"/>
    </xf>
    <xf numFmtId="164" fontId="4" fillId="0" borderId="11"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0" fontId="4" fillId="0" borderId="58"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3" fillId="0" borderId="57"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9" fillId="0" borderId="37"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11" fillId="0" borderId="40" xfId="0" applyFont="1" applyBorder="1" applyAlignment="1">
      <alignment horizontal="center" vertical="center"/>
    </xf>
    <xf numFmtId="0" fontId="11" fillId="0" borderId="39" xfId="0" applyFont="1" applyBorder="1" applyAlignment="1">
      <alignment horizontal="center" vertical="center"/>
    </xf>
    <xf numFmtId="0" fontId="10" fillId="0" borderId="29" xfId="0" applyFont="1" applyBorder="1" applyAlignment="1">
      <alignment horizontal="center"/>
    </xf>
    <xf numFmtId="0" fontId="10" fillId="0" borderId="4" xfId="0" applyFont="1" applyBorder="1" applyAlignment="1">
      <alignment horizontal="center"/>
    </xf>
    <xf numFmtId="0" fontId="12" fillId="0" borderId="65" xfId="0" applyFont="1" applyBorder="1" applyAlignment="1">
      <alignment horizontal="center"/>
    </xf>
    <xf numFmtId="0" fontId="12" fillId="0" borderId="75" xfId="0" applyFont="1" applyBorder="1" applyAlignment="1">
      <alignment horizontal="center"/>
    </xf>
    <xf numFmtId="0" fontId="3" fillId="0" borderId="70" xfId="0" applyFont="1" applyBorder="1" applyAlignment="1">
      <alignment horizontal="center"/>
    </xf>
    <xf numFmtId="0" fontId="3" fillId="0" borderId="71" xfId="0" applyFont="1" applyBorder="1" applyAlignment="1">
      <alignment horizontal="center"/>
    </xf>
    <xf numFmtId="165" fontId="4" fillId="0" borderId="76" xfId="0" applyNumberFormat="1" applyFont="1" applyBorder="1" applyAlignment="1">
      <alignment horizontal="center" vertical="center"/>
    </xf>
    <xf numFmtId="0" fontId="4" fillId="0" borderId="68" xfId="0" applyFont="1" applyBorder="1" applyAlignment="1">
      <alignment horizontal="center" vertical="center"/>
    </xf>
    <xf numFmtId="0" fontId="4" fillId="0" borderId="75" xfId="0" applyFont="1" applyBorder="1" applyAlignment="1">
      <alignment horizontal="center" vertical="center"/>
    </xf>
    <xf numFmtId="4" fontId="3" fillId="0" borderId="1" xfId="0" applyNumberFormat="1"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xf numFmtId="43" fontId="4" fillId="0" borderId="76" xfId="0" applyNumberFormat="1" applyFont="1" applyBorder="1" applyAlignment="1">
      <alignment horizontal="center"/>
    </xf>
    <xf numFmtId="0" fontId="4" fillId="0" borderId="68" xfId="0" applyFont="1" applyBorder="1" applyAlignment="1">
      <alignment horizontal="center"/>
    </xf>
    <xf numFmtId="0" fontId="4" fillId="0" borderId="66" xfId="0" applyFont="1" applyBorder="1" applyAlignment="1">
      <alignment horizontal="center"/>
    </xf>
    <xf numFmtId="43" fontId="4" fillId="0" borderId="2" xfId="0" applyNumberFormat="1" applyFont="1" applyBorder="1" applyAlignment="1">
      <alignment horizontal="center"/>
    </xf>
    <xf numFmtId="0" fontId="4" fillId="0" borderId="28" xfId="0" applyFont="1" applyBorder="1" applyAlignment="1">
      <alignment horizontal="center"/>
    </xf>
    <xf numFmtId="43" fontId="3" fillId="0" borderId="72" xfId="0" applyNumberFormat="1" applyFont="1" applyBorder="1" applyAlignment="1">
      <alignment horizontal="center"/>
    </xf>
    <xf numFmtId="0" fontId="3" fillId="0" borderId="73" xfId="0" applyFont="1" applyBorder="1" applyAlignment="1">
      <alignment horizontal="center"/>
    </xf>
    <xf numFmtId="0" fontId="3" fillId="0" borderId="74" xfId="0" applyFont="1" applyBorder="1" applyAlignment="1">
      <alignment horizontal="center"/>
    </xf>
    <xf numFmtId="0" fontId="4" fillId="0" borderId="77" xfId="0" applyFont="1" applyBorder="1" applyAlignment="1">
      <alignment horizontal="center"/>
    </xf>
    <xf numFmtId="0" fontId="4" fillId="0" borderId="78" xfId="0" applyFont="1" applyBorder="1" applyAlignment="1">
      <alignment horizontal="center"/>
    </xf>
    <xf numFmtId="0" fontId="4" fillId="0" borderId="79" xfId="0" applyFont="1" applyBorder="1" applyAlignment="1">
      <alignment horizontal="center"/>
    </xf>
    <xf numFmtId="43" fontId="4" fillId="0" borderId="76" xfId="1" applyFont="1" applyBorder="1" applyAlignment="1">
      <alignment horizontal="center"/>
    </xf>
    <xf numFmtId="43" fontId="4" fillId="0" borderId="68" xfId="1" applyFont="1" applyBorder="1" applyAlignment="1">
      <alignment horizontal="center"/>
    </xf>
    <xf numFmtId="43" fontId="4" fillId="0" borderId="75" xfId="1" applyFont="1" applyBorder="1" applyAlignment="1">
      <alignment horizontal="center"/>
    </xf>
    <xf numFmtId="43" fontId="4" fillId="0" borderId="2" xfId="1" applyFont="1" applyBorder="1" applyAlignment="1">
      <alignment horizontal="center"/>
    </xf>
    <xf numFmtId="43" fontId="4" fillId="0" borderId="3" xfId="1" applyFont="1" applyBorder="1" applyAlignment="1">
      <alignment horizontal="center"/>
    </xf>
    <xf numFmtId="43" fontId="4" fillId="0" borderId="4" xfId="1" applyFont="1" applyBorder="1" applyAlignment="1">
      <alignment horizontal="center"/>
    </xf>
    <xf numFmtId="43" fontId="3" fillId="0" borderId="1" xfId="0" applyNumberFormat="1" applyFont="1" applyBorder="1" applyAlignment="1">
      <alignment horizontal="center"/>
    </xf>
    <xf numFmtId="43" fontId="0" fillId="0" borderId="0" xfId="0" applyNumberFormat="1" applyAlignment="1">
      <alignment horizontal="center"/>
    </xf>
    <xf numFmtId="0" fontId="0" fillId="0" borderId="0" xfId="0" applyAlignment="1">
      <alignment horizontal="center"/>
    </xf>
    <xf numFmtId="0" fontId="6" fillId="0" borderId="57" xfId="0" applyFont="1" applyBorder="1" applyAlignment="1">
      <alignment horizontal="center"/>
    </xf>
    <xf numFmtId="0" fontId="6" fillId="0" borderId="30" xfId="0" applyFont="1" applyBorder="1" applyAlignment="1">
      <alignment horizontal="center"/>
    </xf>
    <xf numFmtId="0" fontId="6" fillId="0" borderId="61" xfId="0" applyFont="1" applyBorder="1" applyAlignment="1">
      <alignment horizontal="center"/>
    </xf>
    <xf numFmtId="43" fontId="20" fillId="2" borderId="53" xfId="1" applyFont="1" applyFill="1" applyBorder="1" applyAlignment="1" applyProtection="1">
      <alignment horizontal="center"/>
      <protection locked="0"/>
    </xf>
    <xf numFmtId="43" fontId="20" fillId="2" borderId="56" xfId="1" applyFont="1" applyFill="1" applyBorder="1" applyAlignment="1" applyProtection="1">
      <alignment horizontal="center"/>
      <protection locked="0"/>
    </xf>
    <xf numFmtId="43" fontId="4" fillId="0" borderId="28" xfId="1" applyFont="1" applyBorder="1" applyAlignment="1">
      <alignment horizontal="center"/>
    </xf>
    <xf numFmtId="43" fontId="3" fillId="0" borderId="11" xfId="1" applyFont="1" applyBorder="1" applyAlignment="1">
      <alignment horizontal="center"/>
    </xf>
    <xf numFmtId="43" fontId="3" fillId="0" borderId="12" xfId="1" applyFont="1" applyBorder="1" applyAlignment="1">
      <alignment horizontal="center"/>
    </xf>
    <xf numFmtId="43" fontId="3" fillId="0" borderId="61" xfId="1" applyFont="1" applyBorder="1" applyAlignment="1">
      <alignment horizontal="center"/>
    </xf>
    <xf numFmtId="14" fontId="3" fillId="0" borderId="40" xfId="0" applyNumberFormat="1" applyFont="1" applyBorder="1" applyAlignment="1">
      <alignment horizontal="center"/>
    </xf>
    <xf numFmtId="0" fontId="3" fillId="0" borderId="37" xfId="0" applyFont="1" applyBorder="1" applyAlignment="1">
      <alignment horizontal="center"/>
    </xf>
    <xf numFmtId="0" fontId="3" fillId="0" borderId="39" xfId="0" applyFont="1" applyBorder="1" applyAlignment="1">
      <alignment horizontal="center"/>
    </xf>
    <xf numFmtId="0" fontId="3" fillId="0" borderId="69" xfId="0" applyFont="1" applyBorder="1" applyAlignment="1">
      <alignment horizontal="center"/>
    </xf>
    <xf numFmtId="0" fontId="3" fillId="0" borderId="12" xfId="0" applyFont="1" applyBorder="1" applyAlignment="1">
      <alignment horizontal="center"/>
    </xf>
    <xf numFmtId="0" fontId="3" fillId="0" borderId="28" xfId="0" applyFont="1" applyBorder="1" applyAlignment="1">
      <alignment horizontal="center"/>
    </xf>
    <xf numFmtId="43" fontId="4" fillId="0" borderId="2" xfId="1" applyFont="1" applyBorder="1" applyAlignment="1">
      <alignment horizontal="center" vertical="center"/>
    </xf>
    <xf numFmtId="43" fontId="4" fillId="0" borderId="3" xfId="1" applyFont="1" applyBorder="1" applyAlignment="1">
      <alignment horizontal="center" vertical="center"/>
    </xf>
    <xf numFmtId="43" fontId="4" fillId="0" borderId="28" xfId="1" applyFont="1" applyBorder="1" applyAlignment="1">
      <alignment horizontal="center" vertical="center"/>
    </xf>
    <xf numFmtId="43" fontId="3" fillId="0" borderId="32" xfId="0" applyNumberFormat="1" applyFont="1" applyBorder="1" applyAlignment="1">
      <alignment horizontal="center" vertical="center"/>
    </xf>
    <xf numFmtId="0" fontId="3" fillId="0" borderId="61" xfId="0" applyFont="1" applyBorder="1" applyAlignment="1">
      <alignment horizontal="center" vertical="center"/>
    </xf>
    <xf numFmtId="43" fontId="20" fillId="2" borderId="55" xfId="1" applyFont="1" applyFill="1" applyBorder="1" applyAlignment="1" applyProtection="1">
      <alignment horizontal="center" vertical="center"/>
      <protection locked="0"/>
    </xf>
    <xf numFmtId="43" fontId="20" fillId="2" borderId="53" xfId="1" applyFont="1" applyFill="1" applyBorder="1" applyAlignment="1" applyProtection="1">
      <alignment horizontal="center" vertical="center"/>
      <protection locked="0"/>
    </xf>
    <xf numFmtId="43" fontId="20" fillId="2" borderId="54" xfId="1" applyFont="1" applyFill="1" applyBorder="1" applyAlignment="1" applyProtection="1">
      <alignment horizontal="center" vertical="center"/>
      <protection locked="0"/>
    </xf>
    <xf numFmtId="43" fontId="20" fillId="2" borderId="2" xfId="1" applyFont="1" applyFill="1" applyBorder="1" applyAlignment="1" applyProtection="1">
      <alignment horizontal="center" vertical="center"/>
      <protection locked="0"/>
    </xf>
    <xf numFmtId="43" fontId="20" fillId="2" borderId="3" xfId="1" applyFont="1" applyFill="1" applyBorder="1" applyAlignment="1" applyProtection="1">
      <alignment horizontal="center" vertical="center"/>
      <protection locked="0"/>
    </xf>
    <xf numFmtId="43" fontId="20" fillId="2" borderId="4" xfId="1" applyFont="1" applyFill="1" applyBorder="1" applyAlignment="1" applyProtection="1">
      <alignment horizontal="center" vertical="center"/>
      <protection locked="0"/>
    </xf>
    <xf numFmtId="43" fontId="4" fillId="0" borderId="68" xfId="1" applyFont="1" applyBorder="1" applyAlignment="1">
      <alignment horizontal="center" vertical="center"/>
    </xf>
    <xf numFmtId="43" fontId="4" fillId="0" borderId="66" xfId="1" applyFont="1" applyBorder="1" applyAlignment="1">
      <alignment horizontal="center" vertical="center"/>
    </xf>
    <xf numFmtId="43" fontId="4" fillId="0" borderId="0" xfId="1" applyFont="1" applyBorder="1" applyAlignment="1">
      <alignment horizontal="center" vertical="center"/>
    </xf>
    <xf numFmtId="43" fontId="4" fillId="0" borderId="34" xfId="1" applyFont="1" applyBorder="1" applyAlignment="1">
      <alignment horizontal="center" vertical="center"/>
    </xf>
    <xf numFmtId="0" fontId="13" fillId="0" borderId="57" xfId="0" applyFont="1" applyBorder="1" applyAlignment="1">
      <alignment horizontal="center"/>
    </xf>
    <xf numFmtId="0" fontId="13" fillId="0" borderId="30" xfId="0" applyFont="1" applyBorder="1" applyAlignment="1">
      <alignment horizontal="center"/>
    </xf>
    <xf numFmtId="0" fontId="13" fillId="0" borderId="61" xfId="0" applyFont="1" applyBorder="1" applyAlignment="1">
      <alignment horizontal="center"/>
    </xf>
    <xf numFmtId="14" fontId="2" fillId="0" borderId="7" xfId="0" applyNumberFormat="1" applyFont="1" applyBorder="1" applyAlignment="1">
      <alignment horizontal="center"/>
    </xf>
    <xf numFmtId="14" fontId="2" fillId="0" borderId="8" xfId="0" applyNumberFormat="1" applyFont="1" applyBorder="1" applyAlignment="1">
      <alignment horizontal="center"/>
    </xf>
    <xf numFmtId="43" fontId="20" fillId="2" borderId="28" xfId="1" applyFont="1" applyFill="1" applyBorder="1" applyAlignment="1" applyProtection="1">
      <alignment horizontal="center" vertical="center"/>
      <protection locked="0"/>
    </xf>
    <xf numFmtId="14" fontId="2" fillId="0" borderId="7" xfId="0" applyNumberFormat="1" applyFont="1" applyFill="1" applyBorder="1" applyAlignment="1" applyProtection="1">
      <alignment horizontal="center"/>
      <protection locked="0"/>
    </xf>
    <xf numFmtId="14" fontId="2" fillId="0" borderId="8" xfId="0" applyNumberFormat="1" applyFont="1" applyFill="1" applyBorder="1" applyAlignment="1" applyProtection="1">
      <alignment horizontal="center"/>
      <protection locked="0"/>
    </xf>
    <xf numFmtId="0" fontId="5" fillId="0" borderId="52" xfId="0" applyFont="1" applyBorder="1" applyAlignment="1">
      <alignment horizontal="center"/>
    </xf>
    <xf numFmtId="0" fontId="5" fillId="0" borderId="56" xfId="0" applyFont="1" applyBorder="1" applyAlignment="1">
      <alignment horizont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6" xfId="0" applyFont="1" applyBorder="1" applyAlignment="1">
      <alignment horizontal="center" vertical="center"/>
    </xf>
    <xf numFmtId="43" fontId="5" fillId="0" borderId="65" xfId="0" applyNumberFormat="1" applyFont="1" applyBorder="1" applyAlignment="1">
      <alignment horizontal="center"/>
    </xf>
    <xf numFmtId="0" fontId="5" fillId="0" borderId="68" xfId="0" applyFont="1" applyBorder="1" applyAlignment="1">
      <alignment horizontal="center"/>
    </xf>
    <xf numFmtId="0" fontId="5" fillId="0" borderId="66" xfId="0" applyFont="1" applyBorder="1" applyAlignment="1">
      <alignment horizontal="center"/>
    </xf>
    <xf numFmtId="0" fontId="5" fillId="0" borderId="65" xfId="0" applyFont="1" applyBorder="1" applyAlignment="1">
      <alignment horizontal="center"/>
    </xf>
    <xf numFmtId="0" fontId="3" fillId="4" borderId="40" xfId="0" applyFont="1" applyFill="1" applyBorder="1" applyAlignment="1">
      <alignment horizontal="center"/>
    </xf>
    <xf numFmtId="0" fontId="3" fillId="4" borderId="37" xfId="0" applyFont="1" applyFill="1" applyBorder="1" applyAlignment="1">
      <alignment horizontal="center"/>
    </xf>
    <xf numFmtId="0" fontId="3" fillId="4" borderId="39" xfId="0" applyFont="1" applyFill="1" applyBorder="1" applyAlignment="1">
      <alignment horizontal="center"/>
    </xf>
    <xf numFmtId="0" fontId="5" fillId="0" borderId="29" xfId="0" applyFont="1" applyBorder="1" applyAlignment="1">
      <alignment horizontal="center"/>
    </xf>
    <xf numFmtId="0" fontId="5" fillId="0" borderId="28" xfId="0" applyFont="1" applyBorder="1" applyAlignment="1">
      <alignment horizontal="center"/>
    </xf>
    <xf numFmtId="0" fontId="5" fillId="0" borderId="29" xfId="0" applyFont="1" applyBorder="1" applyAlignment="1">
      <alignment horizontal="left" vertical="center"/>
    </xf>
    <xf numFmtId="0" fontId="5" fillId="0" borderId="3" xfId="0" applyFont="1" applyBorder="1" applyAlignment="1">
      <alignment horizontal="left" vertical="center"/>
    </xf>
    <xf numFmtId="0" fontId="5" fillId="0" borderId="28" xfId="0" applyFont="1" applyBorder="1" applyAlignment="1">
      <alignment horizontal="left" vertical="center"/>
    </xf>
    <xf numFmtId="43" fontId="5" fillId="0" borderId="29" xfId="1" applyFont="1" applyBorder="1" applyAlignment="1">
      <alignment horizontal="center"/>
    </xf>
    <xf numFmtId="43" fontId="5" fillId="0" borderId="3" xfId="1" applyFont="1" applyBorder="1" applyAlignment="1">
      <alignment horizontal="center"/>
    </xf>
    <xf numFmtId="43" fontId="5" fillId="0" borderId="28" xfId="1" applyFont="1" applyBorder="1" applyAlignment="1">
      <alignment horizontal="center"/>
    </xf>
    <xf numFmtId="0" fontId="5" fillId="0" borderId="3" xfId="0" applyFont="1" applyBorder="1" applyAlignment="1">
      <alignment horizontal="center"/>
    </xf>
    <xf numFmtId="43" fontId="5" fillId="0" borderId="62" xfId="1" applyFont="1" applyBorder="1" applyAlignment="1">
      <alignment horizontal="center"/>
    </xf>
    <xf numFmtId="43" fontId="5" fillId="0" borderId="49" xfId="1" applyFont="1" applyBorder="1" applyAlignment="1">
      <alignment horizontal="center"/>
    </xf>
    <xf numFmtId="43" fontId="5" fillId="0" borderId="63" xfId="1" applyFont="1" applyBorder="1" applyAlignment="1">
      <alignment horizontal="center"/>
    </xf>
    <xf numFmtId="0" fontId="5" fillId="0" borderId="62" xfId="0" applyFont="1" applyBorder="1" applyAlignment="1">
      <alignment horizontal="center"/>
    </xf>
    <xf numFmtId="0" fontId="5" fillId="0" borderId="49" xfId="0" applyFont="1" applyBorder="1" applyAlignment="1">
      <alignment horizontal="center"/>
    </xf>
    <xf numFmtId="0" fontId="5" fillId="0" borderId="63" xfId="0" applyFont="1" applyBorder="1" applyAlignment="1">
      <alignment horizontal="center"/>
    </xf>
    <xf numFmtId="0" fontId="5" fillId="0" borderId="29" xfId="0" applyFont="1" applyBorder="1" applyAlignment="1">
      <alignment horizontal="center" vertical="center"/>
    </xf>
    <xf numFmtId="0" fontId="5" fillId="0" borderId="3" xfId="0" applyFont="1" applyBorder="1" applyAlignment="1">
      <alignment horizontal="center" vertical="center"/>
    </xf>
    <xf numFmtId="0" fontId="5" fillId="0" borderId="28" xfId="0" applyFont="1" applyBorder="1" applyAlignment="1">
      <alignment horizontal="center" vertical="center"/>
    </xf>
    <xf numFmtId="43" fontId="5" fillId="0" borderId="29" xfId="0" applyNumberFormat="1" applyFont="1" applyBorder="1" applyAlignment="1">
      <alignment horizontal="center"/>
    </xf>
    <xf numFmtId="43" fontId="5" fillId="0" borderId="69" xfId="0" applyNumberFormat="1" applyFont="1" applyBorder="1" applyAlignment="1">
      <alignment horizontal="center"/>
    </xf>
    <xf numFmtId="0" fontId="5" fillId="0" borderId="12" xfId="0" applyFont="1" applyBorder="1" applyAlignment="1">
      <alignment horizontal="center"/>
    </xf>
    <xf numFmtId="0" fontId="5" fillId="0" borderId="26" xfId="0" applyFont="1" applyBorder="1" applyAlignment="1">
      <alignment horizontal="center"/>
    </xf>
    <xf numFmtId="0" fontId="5" fillId="0" borderId="57" xfId="0" applyFont="1" applyBorder="1" applyAlignment="1">
      <alignment horizontal="center"/>
    </xf>
    <xf numFmtId="0" fontId="5" fillId="0" borderId="61" xfId="0" applyFont="1" applyBorder="1" applyAlignment="1">
      <alignment horizontal="center"/>
    </xf>
    <xf numFmtId="0" fontId="5" fillId="0" borderId="57" xfId="0" applyFont="1" applyBorder="1" applyAlignment="1">
      <alignment horizontal="center" vertical="center"/>
    </xf>
    <xf numFmtId="0" fontId="5" fillId="0" borderId="30" xfId="0" applyFont="1" applyBorder="1" applyAlignment="1">
      <alignment horizontal="center" vertical="center"/>
    </xf>
    <xf numFmtId="0" fontId="5" fillId="0" borderId="61" xfId="0" applyFont="1" applyBorder="1" applyAlignment="1">
      <alignment horizontal="center" vertical="center"/>
    </xf>
    <xf numFmtId="0" fontId="4" fillId="0" borderId="57" xfId="0" applyFont="1" applyBorder="1" applyAlignment="1">
      <alignment horizontal="center"/>
    </xf>
    <xf numFmtId="0" fontId="4" fillId="0" borderId="30" xfId="0" applyFont="1" applyBorder="1" applyAlignment="1">
      <alignment horizontal="center"/>
    </xf>
    <xf numFmtId="0" fontId="4" fillId="0" borderId="61" xfId="0" applyFont="1" applyBorder="1" applyAlignment="1">
      <alignment horizontal="center"/>
    </xf>
    <xf numFmtId="43" fontId="5" fillId="0" borderId="57" xfId="0" applyNumberFormat="1" applyFont="1" applyBorder="1" applyAlignment="1">
      <alignment horizontal="center"/>
    </xf>
    <xf numFmtId="0" fontId="5" fillId="0" borderId="30" xfId="0" applyFont="1" applyBorder="1" applyAlignment="1">
      <alignment horizontal="center"/>
    </xf>
    <xf numFmtId="43" fontId="5" fillId="0" borderId="57" xfId="1" applyFont="1" applyBorder="1" applyAlignment="1">
      <alignment horizontal="center"/>
    </xf>
    <xf numFmtId="43" fontId="5" fillId="0" borderId="30" xfId="1" applyFont="1" applyBorder="1" applyAlignment="1">
      <alignment horizontal="center"/>
    </xf>
    <xf numFmtId="43" fontId="5" fillId="0" borderId="61" xfId="1" applyFont="1" applyBorder="1" applyAlignment="1">
      <alignment horizontal="center"/>
    </xf>
    <xf numFmtId="0" fontId="5" fillId="0" borderId="52" xfId="0" applyFont="1" applyBorder="1" applyAlignment="1">
      <alignment horizontal="center" vertical="center"/>
    </xf>
    <xf numFmtId="0" fontId="5" fillId="0" borderId="56" xfId="0" applyFont="1" applyBorder="1" applyAlignment="1">
      <alignment horizontal="center" vertical="center"/>
    </xf>
    <xf numFmtId="0" fontId="5" fillId="0" borderId="52" xfId="0" applyFont="1" applyBorder="1" applyAlignment="1">
      <alignment horizontal="left" vertical="center"/>
    </xf>
    <xf numFmtId="0" fontId="5" fillId="0" borderId="53" xfId="0" applyFont="1" applyBorder="1" applyAlignment="1">
      <alignment horizontal="left" vertical="center"/>
    </xf>
    <xf numFmtId="0" fontId="5" fillId="0" borderId="56" xfId="0" applyFont="1" applyBorder="1" applyAlignment="1">
      <alignment horizontal="left" vertical="center"/>
    </xf>
    <xf numFmtId="0" fontId="16" fillId="0" borderId="52"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7" fillId="5" borderId="40"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39" xfId="0" applyFont="1" applyFill="1" applyBorder="1" applyAlignment="1">
      <alignment horizontal="center" vertical="center"/>
    </xf>
    <xf numFmtId="43" fontId="5" fillId="0" borderId="62" xfId="0" applyNumberFormat="1" applyFont="1" applyBorder="1" applyAlignment="1">
      <alignment horizontal="center"/>
    </xf>
    <xf numFmtId="0" fontId="5" fillId="0" borderId="57" xfId="0" applyFont="1" applyBorder="1" applyAlignment="1">
      <alignment horizontal="left" vertical="center"/>
    </xf>
    <xf numFmtId="0" fontId="5" fillId="0" borderId="30" xfId="0" applyFont="1" applyBorder="1" applyAlignment="1">
      <alignment horizontal="left" vertical="center"/>
    </xf>
    <xf numFmtId="0" fontId="5" fillId="0" borderId="61" xfId="0" applyFont="1" applyBorder="1" applyAlignment="1">
      <alignment horizontal="left" vertical="center"/>
    </xf>
    <xf numFmtId="0" fontId="5" fillId="0" borderId="102" xfId="0" applyFont="1" applyBorder="1" applyAlignment="1">
      <alignment horizontal="center"/>
    </xf>
    <xf numFmtId="0" fontId="5" fillId="0" borderId="103" xfId="0" applyFont="1" applyBorder="1" applyAlignment="1">
      <alignment horizontal="center"/>
    </xf>
    <xf numFmtId="0" fontId="5" fillId="0" borderId="104" xfId="0" applyFont="1" applyBorder="1" applyAlignment="1">
      <alignment horizontal="center"/>
    </xf>
    <xf numFmtId="0" fontId="5" fillId="0" borderId="105" xfId="0" applyFont="1" applyBorder="1" applyAlignment="1">
      <alignment horizontal="center"/>
    </xf>
    <xf numFmtId="0" fontId="5" fillId="0" borderId="106" xfId="0" applyFont="1" applyBorder="1" applyAlignment="1">
      <alignment horizontal="center"/>
    </xf>
    <xf numFmtId="0" fontId="5" fillId="0" borderId="107" xfId="0" applyFont="1" applyBorder="1" applyAlignment="1">
      <alignment horizontal="center"/>
    </xf>
    <xf numFmtId="0" fontId="5" fillId="0" borderId="108" xfId="0" applyFont="1" applyBorder="1" applyAlignment="1">
      <alignment horizontal="center"/>
    </xf>
    <xf numFmtId="0" fontId="5" fillId="0" borderId="109" xfId="0" applyFont="1" applyBorder="1" applyAlignment="1">
      <alignment horizontal="center"/>
    </xf>
    <xf numFmtId="0" fontId="5" fillId="0" borderId="110" xfId="0" applyFont="1" applyBorder="1" applyAlignment="1">
      <alignment horizontal="center"/>
    </xf>
    <xf numFmtId="0" fontId="13" fillId="0" borderId="29" xfId="0" applyFont="1" applyBorder="1" applyAlignment="1">
      <alignment horizontal="center" vertical="center"/>
    </xf>
    <xf numFmtId="0" fontId="13" fillId="0" borderId="3" xfId="0" applyFont="1" applyBorder="1" applyAlignment="1">
      <alignment horizontal="center" vertical="center"/>
    </xf>
    <xf numFmtId="0" fontId="13" fillId="0" borderId="28"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2" xfId="0" applyFont="1" applyBorder="1" applyAlignment="1">
      <alignment horizontal="left" vertical="center"/>
    </xf>
    <xf numFmtId="0" fontId="5" fillId="0" borderId="49" xfId="0" applyFont="1" applyBorder="1" applyAlignment="1">
      <alignment horizontal="left" vertical="center"/>
    </xf>
    <xf numFmtId="0" fontId="5" fillId="0" borderId="63" xfId="0" applyFont="1" applyBorder="1" applyAlignment="1">
      <alignment horizontal="left" vertical="center"/>
    </xf>
    <xf numFmtId="43" fontId="4" fillId="0" borderId="29" xfId="0" applyNumberFormat="1" applyFont="1" applyBorder="1" applyAlignment="1">
      <alignment horizontal="center"/>
    </xf>
    <xf numFmtId="43" fontId="4" fillId="0" borderId="64" xfId="0" applyNumberFormat="1" applyFont="1" applyBorder="1" applyAlignment="1">
      <alignment horizontal="center"/>
    </xf>
    <xf numFmtId="0" fontId="4" fillId="0" borderId="0" xfId="0" applyFont="1" applyAlignment="1">
      <alignment horizontal="center"/>
    </xf>
    <xf numFmtId="0" fontId="4" fillId="0" borderId="64" xfId="0" applyFont="1" applyBorder="1" applyAlignment="1">
      <alignment horizontal="center"/>
    </xf>
    <xf numFmtId="43" fontId="4" fillId="0" borderId="64" xfId="1" applyFont="1" applyBorder="1" applyAlignment="1">
      <alignment horizontal="center"/>
    </xf>
    <xf numFmtId="43" fontId="4" fillId="0" borderId="0" xfId="1" applyFont="1" applyBorder="1" applyAlignment="1">
      <alignment horizontal="center"/>
    </xf>
    <xf numFmtId="43" fontId="3" fillId="0" borderId="2" xfId="1" applyFont="1" applyBorder="1" applyAlignment="1">
      <alignment horizontal="center"/>
    </xf>
    <xf numFmtId="43" fontId="3" fillId="0" borderId="3" xfId="1" applyFont="1" applyBorder="1" applyAlignment="1">
      <alignment horizontal="center"/>
    </xf>
    <xf numFmtId="43" fontId="3" fillId="0" borderId="4" xfId="1" applyFont="1" applyBorder="1" applyAlignment="1">
      <alignment horizontal="center"/>
    </xf>
    <xf numFmtId="43" fontId="21" fillId="2" borderId="2" xfId="1" applyFont="1" applyFill="1" applyBorder="1" applyAlignment="1" applyProtection="1">
      <alignment horizontal="center"/>
      <protection locked="0"/>
    </xf>
    <xf numFmtId="43" fontId="21" fillId="2" borderId="3" xfId="1" applyFont="1" applyFill="1" applyBorder="1" applyAlignment="1" applyProtection="1">
      <alignment horizontal="center"/>
      <protection locked="0"/>
    </xf>
    <xf numFmtId="43" fontId="21" fillId="2" borderId="4" xfId="1" applyFont="1" applyFill="1" applyBorder="1" applyAlignment="1" applyProtection="1">
      <alignment horizontal="center"/>
      <protection locked="0"/>
    </xf>
    <xf numFmtId="0" fontId="16" fillId="0" borderId="57" xfId="0" applyFont="1" applyBorder="1" applyAlignment="1">
      <alignment horizontal="center" vertical="center" wrapText="1"/>
    </xf>
    <xf numFmtId="0" fontId="16" fillId="0" borderId="30" xfId="0" applyFont="1" applyBorder="1" applyAlignment="1">
      <alignment horizontal="center" vertical="center"/>
    </xf>
    <xf numFmtId="0" fontId="16" fillId="0" borderId="61" xfId="0" applyFont="1" applyBorder="1" applyAlignment="1">
      <alignment horizontal="center"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6" fillId="0" borderId="56" xfId="0" applyFont="1" applyBorder="1" applyAlignment="1">
      <alignment horizontal="left" vertical="center"/>
    </xf>
    <xf numFmtId="0" fontId="24" fillId="2" borderId="2" xfId="0" applyFont="1" applyFill="1" applyBorder="1" applyAlignment="1" applyProtection="1">
      <alignment horizontal="center"/>
      <protection locked="0"/>
    </xf>
    <xf numFmtId="0" fontId="24" fillId="2" borderId="3" xfId="0" applyFont="1" applyFill="1" applyBorder="1" applyAlignment="1" applyProtection="1">
      <alignment horizontal="center"/>
      <protection locked="0"/>
    </xf>
    <xf numFmtId="0" fontId="24" fillId="2" borderId="4" xfId="0" applyFont="1" applyFill="1" applyBorder="1" applyAlignment="1" applyProtection="1">
      <alignment horizontal="center"/>
      <protection locked="0"/>
    </xf>
    <xf numFmtId="0" fontId="23" fillId="2" borderId="2" xfId="0" applyFont="1" applyFill="1" applyBorder="1" applyAlignment="1" applyProtection="1">
      <alignment horizontal="center"/>
      <protection locked="0"/>
    </xf>
    <xf numFmtId="0" fontId="23" fillId="2" borderId="3" xfId="0" applyFont="1" applyFill="1" applyBorder="1" applyAlignment="1" applyProtection="1">
      <alignment horizontal="center"/>
      <protection locked="0"/>
    </xf>
    <xf numFmtId="0" fontId="23" fillId="2" borderId="4" xfId="0" applyFont="1" applyFill="1" applyBorder="1" applyAlignment="1" applyProtection="1">
      <alignment horizontal="center"/>
      <protection locked="0"/>
    </xf>
    <xf numFmtId="43" fontId="17" fillId="0" borderId="2" xfId="0" applyNumberFormat="1"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3" fillId="0" borderId="62" xfId="0" applyFont="1" applyBorder="1" applyAlignment="1">
      <alignment horizontal="center" vertical="center"/>
    </xf>
    <xf numFmtId="0" fontId="13" fillId="0" borderId="49" xfId="0" applyFont="1" applyBorder="1" applyAlignment="1">
      <alignment horizontal="center" vertical="center"/>
    </xf>
    <xf numFmtId="0" fontId="13" fillId="0" borderId="63" xfId="0" applyFont="1" applyBorder="1" applyAlignment="1">
      <alignment horizontal="center" vertical="center"/>
    </xf>
    <xf numFmtId="0" fontId="4" fillId="0" borderId="62" xfId="0" applyFont="1" applyBorder="1" applyAlignment="1">
      <alignment horizontal="center"/>
    </xf>
    <xf numFmtId="0" fontId="4" fillId="0" borderId="49" xfId="0" applyFont="1" applyBorder="1" applyAlignment="1">
      <alignment horizontal="center"/>
    </xf>
    <xf numFmtId="0" fontId="4" fillId="0" borderId="63" xfId="0" applyFont="1" applyBorder="1" applyAlignment="1">
      <alignment horizontal="center"/>
    </xf>
    <xf numFmtId="0" fontId="6" fillId="0" borderId="29" xfId="0" applyFont="1" applyBorder="1" applyAlignment="1">
      <alignment horizontal="left" vertical="center"/>
    </xf>
    <xf numFmtId="0" fontId="6" fillId="0" borderId="3" xfId="0" applyFont="1" applyBorder="1" applyAlignment="1">
      <alignment horizontal="left" vertical="center"/>
    </xf>
    <xf numFmtId="0" fontId="6" fillId="0" borderId="28" xfId="0" applyFont="1" applyBorder="1" applyAlignment="1">
      <alignment horizontal="left" vertical="center"/>
    </xf>
    <xf numFmtId="43" fontId="21" fillId="2" borderId="2" xfId="1" applyFont="1" applyFill="1" applyBorder="1" applyAlignment="1">
      <alignment horizontal="center"/>
    </xf>
    <xf numFmtId="43" fontId="21" fillId="2" borderId="3" xfId="1" applyFont="1" applyFill="1" applyBorder="1" applyAlignment="1">
      <alignment horizontal="center"/>
    </xf>
    <xf numFmtId="43" fontId="21" fillId="2" borderId="4" xfId="1" applyFont="1" applyFill="1" applyBorder="1" applyAlignment="1">
      <alignment horizontal="center"/>
    </xf>
    <xf numFmtId="43" fontId="23" fillId="2" borderId="2" xfId="1" applyFont="1" applyFill="1" applyBorder="1" applyAlignment="1" applyProtection="1">
      <alignment horizontal="center"/>
      <protection locked="0"/>
    </xf>
    <xf numFmtId="43" fontId="23" fillId="2" borderId="3" xfId="1" applyFont="1" applyFill="1" applyBorder="1" applyAlignment="1" applyProtection="1">
      <alignment horizontal="center"/>
      <protection locked="0"/>
    </xf>
    <xf numFmtId="43" fontId="23" fillId="2" borderId="4" xfId="1" applyFont="1" applyFill="1" applyBorder="1" applyAlignment="1" applyProtection="1">
      <alignment horizont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3" fontId="3" fillId="0" borderId="2" xfId="1" applyFont="1" applyBorder="1" applyAlignment="1">
      <alignment horizontal="center" vertical="center"/>
    </xf>
    <xf numFmtId="43" fontId="3" fillId="0" borderId="3" xfId="1" applyFont="1" applyBorder="1" applyAlignment="1">
      <alignment horizontal="center" vertical="center"/>
    </xf>
    <xf numFmtId="43" fontId="3" fillId="0" borderId="4" xfId="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3" fillId="0" borderId="40"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5" fillId="0" borderId="69" xfId="0" applyFont="1" applyBorder="1" applyAlignment="1">
      <alignment horizontal="center"/>
    </xf>
    <xf numFmtId="0" fontId="5" fillId="0" borderId="69"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43" fontId="5" fillId="0" borderId="69" xfId="0" applyNumberFormat="1" applyFont="1" applyBorder="1" applyAlignment="1">
      <alignment horizontal="center" vertical="center"/>
    </xf>
    <xf numFmtId="0" fontId="13" fillId="0" borderId="52" xfId="0" applyFont="1" applyBorder="1" applyAlignment="1">
      <alignment horizontal="left" vertical="center"/>
    </xf>
    <xf numFmtId="0" fontId="13" fillId="0" borderId="53" xfId="0" applyFont="1" applyBorder="1" applyAlignment="1">
      <alignment horizontal="left" vertical="center"/>
    </xf>
    <xf numFmtId="0" fontId="13" fillId="0" borderId="56" xfId="0" applyFont="1" applyBorder="1" applyAlignment="1">
      <alignment horizontal="left" vertical="center"/>
    </xf>
    <xf numFmtId="43" fontId="5" fillId="0" borderId="65" xfId="0" applyNumberFormat="1" applyFont="1" applyBorder="1" applyAlignment="1">
      <alignment horizontal="center" vertical="center"/>
    </xf>
    <xf numFmtId="0" fontId="5" fillId="0" borderId="68" xfId="0" applyFont="1" applyBorder="1" applyAlignment="1">
      <alignment horizontal="center" vertical="center"/>
    </xf>
    <xf numFmtId="0" fontId="5" fillId="0" borderId="66" xfId="0" applyFont="1" applyBorder="1" applyAlignment="1">
      <alignment horizontal="center" vertical="center"/>
    </xf>
    <xf numFmtId="0" fontId="5" fillId="0" borderId="65" xfId="0" applyFont="1" applyBorder="1" applyAlignment="1">
      <alignment horizontal="center" vertical="center"/>
    </xf>
    <xf numFmtId="43" fontId="3" fillId="0" borderId="40" xfId="1" applyFont="1" applyBorder="1" applyAlignment="1">
      <alignment horizontal="center" vertical="center"/>
    </xf>
    <xf numFmtId="43" fontId="3" fillId="0" borderId="37" xfId="1" applyFont="1" applyBorder="1" applyAlignment="1">
      <alignment horizontal="center" vertical="center"/>
    </xf>
    <xf numFmtId="43" fontId="3" fillId="0" borderId="39" xfId="1" applyFont="1" applyBorder="1" applyAlignment="1">
      <alignment horizontal="center" vertical="center"/>
    </xf>
    <xf numFmtId="43" fontId="5" fillId="0" borderId="57" xfId="0" applyNumberFormat="1" applyFont="1" applyBorder="1" applyAlignment="1">
      <alignment horizontal="center" vertical="center"/>
    </xf>
    <xf numFmtId="43" fontId="4" fillId="0" borderId="32" xfId="0" applyNumberFormat="1" applyFont="1" applyBorder="1" applyAlignment="1">
      <alignment horizont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5" fillId="0" borderId="37" xfId="0" applyFont="1" applyBorder="1" applyAlignment="1">
      <alignment horizontal="center" vertical="center"/>
    </xf>
    <xf numFmtId="43" fontId="5" fillId="0" borderId="40" xfId="0" applyNumberFormat="1" applyFont="1" applyBorder="1" applyAlignment="1">
      <alignment horizontal="center" vertical="center"/>
    </xf>
    <xf numFmtId="0" fontId="4" fillId="0" borderId="57"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3" fillId="0" borderId="29" xfId="0" applyFont="1" applyBorder="1" applyAlignment="1">
      <alignment horizontal="left" vertical="center"/>
    </xf>
    <xf numFmtId="0" fontId="13" fillId="0" borderId="3" xfId="0" applyFont="1" applyBorder="1" applyAlignment="1">
      <alignment horizontal="left" vertical="center"/>
    </xf>
    <xf numFmtId="0" fontId="13" fillId="0" borderId="28" xfId="0" applyFont="1" applyBorder="1" applyAlignment="1">
      <alignment horizontal="left" vertical="center"/>
    </xf>
    <xf numFmtId="164" fontId="20" fillId="2" borderId="2" xfId="0" applyNumberFormat="1" applyFont="1" applyFill="1" applyBorder="1" applyAlignment="1" applyProtection="1">
      <alignment horizontal="center" vertical="center"/>
      <protection locked="0"/>
    </xf>
    <xf numFmtId="164" fontId="20" fillId="2" borderId="3" xfId="0" applyNumberFormat="1" applyFont="1" applyFill="1" applyBorder="1" applyAlignment="1" applyProtection="1">
      <alignment horizontal="center" vertical="center"/>
      <protection locked="0"/>
    </xf>
    <xf numFmtId="164" fontId="20" fillId="2" borderId="4" xfId="0" applyNumberFormat="1" applyFont="1" applyFill="1" applyBorder="1" applyAlignment="1" applyProtection="1">
      <alignment horizontal="center" vertical="center"/>
      <protection locked="0"/>
    </xf>
    <xf numFmtId="164" fontId="4" fillId="0" borderId="2"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164" fontId="4" fillId="0" borderId="11" xfId="0" applyNumberFormat="1" applyFont="1" applyFill="1" applyBorder="1" applyAlignment="1">
      <alignment horizontal="center" vertical="center"/>
    </xf>
    <xf numFmtId="0" fontId="21" fillId="2" borderId="2" xfId="0" applyFont="1" applyFill="1" applyBorder="1" applyAlignment="1" applyProtection="1">
      <alignment horizontal="center" vertical="center"/>
      <protection locked="0"/>
    </xf>
    <xf numFmtId="0" fontId="21" fillId="2" borderId="4" xfId="0" applyFont="1" applyFill="1" applyBorder="1" applyAlignment="1" applyProtection="1">
      <alignment horizontal="center" vertical="center"/>
      <protection locked="0"/>
    </xf>
    <xf numFmtId="0" fontId="13" fillId="0" borderId="57" xfId="0" applyFont="1" applyBorder="1" applyAlignment="1">
      <alignment horizontal="center" vertical="center"/>
    </xf>
    <xf numFmtId="0" fontId="13" fillId="0" borderId="30" xfId="0" applyFont="1" applyBorder="1" applyAlignment="1">
      <alignment horizontal="center" vertical="center"/>
    </xf>
    <xf numFmtId="0" fontId="13" fillId="0" borderId="61" xfId="0" applyFont="1" applyBorder="1" applyAlignment="1">
      <alignment horizontal="center" vertical="center"/>
    </xf>
    <xf numFmtId="14" fontId="21" fillId="2" borderId="40" xfId="0" applyNumberFormat="1" applyFont="1" applyFill="1" applyBorder="1" applyAlignment="1" applyProtection="1">
      <alignment horizontal="center" vertical="center"/>
      <protection locked="0"/>
    </xf>
    <xf numFmtId="14" fontId="21" fillId="2" borderId="37" xfId="0" applyNumberFormat="1" applyFont="1" applyFill="1" applyBorder="1" applyAlignment="1" applyProtection="1">
      <alignment horizontal="center" vertical="center"/>
      <protection locked="0"/>
    </xf>
    <xf numFmtId="14" fontId="21" fillId="2" borderId="39" xfId="0" applyNumberFormat="1" applyFont="1" applyFill="1" applyBorder="1" applyAlignment="1" applyProtection="1">
      <alignment horizontal="center" vertical="center"/>
      <protection locked="0"/>
    </xf>
    <xf numFmtId="0" fontId="21" fillId="2" borderId="48" xfId="0" applyFont="1" applyFill="1" applyBorder="1" applyAlignment="1" applyProtection="1">
      <alignment horizontal="center" vertical="center"/>
      <protection locked="0"/>
    </xf>
    <xf numFmtId="0" fontId="21" fillId="2" borderId="50" xfId="0" applyFont="1" applyFill="1" applyBorder="1" applyAlignment="1" applyProtection="1">
      <alignment horizontal="center" vertical="center"/>
      <protection locked="0"/>
    </xf>
    <xf numFmtId="7" fontId="20" fillId="2" borderId="40" xfId="1" applyNumberFormat="1" applyFont="1" applyFill="1" applyBorder="1" applyAlignment="1" applyProtection="1">
      <alignment horizontal="center"/>
      <protection locked="0"/>
    </xf>
    <xf numFmtId="7" fontId="20" fillId="2" borderId="37" xfId="1" applyNumberFormat="1" applyFont="1" applyFill="1" applyBorder="1" applyAlignment="1" applyProtection="1">
      <alignment horizontal="center"/>
      <protection locked="0"/>
    </xf>
    <xf numFmtId="7" fontId="20" fillId="2" borderId="39" xfId="1" applyNumberFormat="1" applyFont="1" applyFill="1" applyBorder="1" applyAlignment="1" applyProtection="1">
      <alignment horizontal="center"/>
      <protection locked="0"/>
    </xf>
    <xf numFmtId="0" fontId="3" fillId="0" borderId="40" xfId="0" applyFont="1" applyBorder="1" applyAlignment="1">
      <alignment horizontal="center"/>
    </xf>
    <xf numFmtId="14" fontId="21" fillId="2" borderId="2" xfId="0" applyNumberFormat="1" applyFont="1" applyFill="1" applyBorder="1" applyAlignment="1" applyProtection="1">
      <alignment horizontal="center" vertical="center"/>
      <protection locked="0"/>
    </xf>
    <xf numFmtId="14" fontId="21" fillId="2" borderId="3" xfId="0" applyNumberFormat="1" applyFont="1" applyFill="1" applyBorder="1" applyAlignment="1" applyProtection="1">
      <alignment horizontal="center" vertical="center"/>
      <protection locked="0"/>
    </xf>
    <xf numFmtId="14" fontId="21" fillId="2" borderId="4" xfId="0" applyNumberFormat="1" applyFont="1" applyFill="1" applyBorder="1" applyAlignment="1" applyProtection="1">
      <alignment horizontal="center" vertical="center"/>
      <protection locked="0"/>
    </xf>
    <xf numFmtId="43" fontId="21" fillId="2" borderId="2" xfId="1" applyFont="1" applyFill="1" applyBorder="1" applyAlignment="1" applyProtection="1">
      <alignment horizontal="center" vertical="center"/>
      <protection locked="0"/>
    </xf>
    <xf numFmtId="43" fontId="21" fillId="2" borderId="3" xfId="1" applyFont="1" applyFill="1" applyBorder="1" applyAlignment="1" applyProtection="1">
      <alignment horizontal="center" vertical="center"/>
      <protection locked="0"/>
    </xf>
    <xf numFmtId="43" fontId="21" fillId="2" borderId="4" xfId="1" applyFont="1" applyFill="1" applyBorder="1" applyAlignment="1" applyProtection="1">
      <alignment horizontal="center" vertical="center"/>
      <protection locked="0"/>
    </xf>
    <xf numFmtId="0" fontId="5" fillId="0" borderId="29" xfId="0" applyFont="1" applyBorder="1" applyAlignment="1">
      <alignment horizontal="center" vertical="center" wrapText="1"/>
    </xf>
    <xf numFmtId="0" fontId="25" fillId="0" borderId="1" xfId="0" applyFont="1" applyBorder="1" applyAlignment="1">
      <alignment horizontal="center"/>
    </xf>
    <xf numFmtId="0" fontId="25" fillId="0" borderId="0" xfId="0" applyFont="1" applyBorder="1" applyAlignment="1">
      <alignment horizont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Feuil3!A1"/><Relationship Id="rId13" Type="http://schemas.openxmlformats.org/officeDocument/2006/relationships/hyperlink" Target="#Feuil5!A1"/><Relationship Id="rId3" Type="http://schemas.openxmlformats.org/officeDocument/2006/relationships/image" Target="../media/image3.jpeg"/><Relationship Id="rId7" Type="http://schemas.openxmlformats.org/officeDocument/2006/relationships/hyperlink" Target="#Feuil1!A1"/><Relationship Id="rId12" Type="http://schemas.openxmlformats.org/officeDocument/2006/relationships/image" Target="../media/image6.jpeg"/><Relationship Id="rId17" Type="http://schemas.openxmlformats.org/officeDocument/2006/relationships/hyperlink" Target="#Feuil9!A1"/><Relationship Id="rId2" Type="http://schemas.openxmlformats.org/officeDocument/2006/relationships/image" Target="../media/image2.jpeg"/><Relationship Id="rId16" Type="http://schemas.openxmlformats.org/officeDocument/2006/relationships/hyperlink" Target="#Feuil8!A1"/><Relationship Id="rId1" Type="http://schemas.openxmlformats.org/officeDocument/2006/relationships/image" Target="../media/image1.jpeg"/><Relationship Id="rId6" Type="http://schemas.openxmlformats.org/officeDocument/2006/relationships/hyperlink" Target="#Comptabilisation!A1"/><Relationship Id="rId11" Type="http://schemas.openxmlformats.org/officeDocument/2006/relationships/image" Target="../media/image5.jpeg"/><Relationship Id="rId5" Type="http://schemas.openxmlformats.org/officeDocument/2006/relationships/hyperlink" Target="#Facture!A1"/><Relationship Id="rId15" Type="http://schemas.openxmlformats.org/officeDocument/2006/relationships/hyperlink" Target="#Feuil7!A1"/><Relationship Id="rId10" Type="http://schemas.openxmlformats.org/officeDocument/2006/relationships/hyperlink" Target="#Feuil4!A1"/><Relationship Id="rId4" Type="http://schemas.openxmlformats.org/officeDocument/2006/relationships/image" Target="../media/image4.jpeg"/><Relationship Id="rId9" Type="http://schemas.openxmlformats.org/officeDocument/2006/relationships/hyperlink" Target="#Feuil2!A1"/><Relationship Id="rId14" Type="http://schemas.openxmlformats.org/officeDocument/2006/relationships/hyperlink" Target="#Feuil6!A1"/></Relationships>
</file>

<file path=xl/drawings/_rels/drawing10.xml.rels><?xml version="1.0" encoding="UTF-8" standalone="yes"?>
<Relationships xmlns="http://schemas.openxmlformats.org/package/2006/relationships"><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7.emf"/></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38100</xdr:colOff>
      <xdr:row>16</xdr:row>
      <xdr:rowOff>142875</xdr:rowOff>
    </xdr:from>
    <xdr:to>
      <xdr:col>18</xdr:col>
      <xdr:colOff>66675</xdr:colOff>
      <xdr:row>30</xdr:row>
      <xdr:rowOff>9525</xdr:rowOff>
    </xdr:to>
    <xdr:sp macro="" textlink="">
      <xdr:nvSpPr>
        <xdr:cNvPr id="23" name="Organigramme : Document 22"/>
        <xdr:cNvSpPr/>
      </xdr:nvSpPr>
      <xdr:spPr>
        <a:xfrm>
          <a:off x="38100" y="3286125"/>
          <a:ext cx="6896100" cy="2533650"/>
        </a:xfrm>
        <a:prstGeom prst="flowChartDocument">
          <a:avLst/>
        </a:prstGeom>
      </xdr:spPr>
      <xdr:style>
        <a:lnRef idx="1">
          <a:schemeClr val="accent3"/>
        </a:lnRef>
        <a:fillRef idx="2">
          <a:schemeClr val="accent3"/>
        </a:fillRef>
        <a:effectRef idx="1">
          <a:schemeClr val="accent3"/>
        </a:effectRef>
        <a:fontRef idx="minor">
          <a:schemeClr val="dk1"/>
        </a:fontRef>
      </xdr:style>
      <xdr:txBody>
        <a:bodyPr vertOverflow="clip" rtlCol="0" anchor="ctr"/>
        <a:lstStyle/>
        <a:p>
          <a:pPr algn="ctr"/>
          <a:endParaRPr lang="fr-FR" sz="1100"/>
        </a:p>
      </xdr:txBody>
    </xdr:sp>
    <xdr:clientData/>
  </xdr:twoCellAnchor>
  <xdr:twoCellAnchor editAs="oneCell">
    <xdr:from>
      <xdr:col>19</xdr:col>
      <xdr:colOff>190500</xdr:colOff>
      <xdr:row>26</xdr:row>
      <xdr:rowOff>47625</xdr:rowOff>
    </xdr:from>
    <xdr:to>
      <xdr:col>29</xdr:col>
      <xdr:colOff>209550</xdr:colOff>
      <xdr:row>34</xdr:row>
      <xdr:rowOff>57150</xdr:rowOff>
    </xdr:to>
    <xdr:pic>
      <xdr:nvPicPr>
        <xdr:cNvPr id="21" name="Image 20" descr="194626417_537331824311525_2792103534993460496_n.jpg"/>
        <xdr:cNvPicPr>
          <a:picLocks noChangeAspect="1"/>
        </xdr:cNvPicPr>
      </xdr:nvPicPr>
      <xdr:blipFill>
        <a:blip xmlns:r="http://schemas.openxmlformats.org/officeDocument/2006/relationships" r:embed="rId1" cstate="print"/>
        <a:stretch>
          <a:fillRect/>
        </a:stretch>
      </xdr:blipFill>
      <xdr:spPr>
        <a:xfrm>
          <a:off x="7439025" y="5095875"/>
          <a:ext cx="3829050" cy="1533525"/>
        </a:xfrm>
        <a:prstGeom prst="rect">
          <a:avLst/>
        </a:prstGeom>
      </xdr:spPr>
    </xdr:pic>
    <xdr:clientData/>
  </xdr:twoCellAnchor>
  <xdr:twoCellAnchor editAs="oneCell">
    <xdr:from>
      <xdr:col>0</xdr:col>
      <xdr:colOff>0</xdr:colOff>
      <xdr:row>0</xdr:row>
      <xdr:rowOff>0</xdr:rowOff>
    </xdr:from>
    <xdr:to>
      <xdr:col>14</xdr:col>
      <xdr:colOff>47625</xdr:colOff>
      <xdr:row>16</xdr:row>
      <xdr:rowOff>9524</xdr:rowOff>
    </xdr:to>
    <xdr:pic>
      <xdr:nvPicPr>
        <xdr:cNvPr id="20" name="Image 19" descr="187454949_121192403444282_7991612190383380670_n.jpg"/>
        <xdr:cNvPicPr>
          <a:picLocks noChangeAspect="1"/>
        </xdr:cNvPicPr>
      </xdr:nvPicPr>
      <xdr:blipFill>
        <a:blip xmlns:r="http://schemas.openxmlformats.org/officeDocument/2006/relationships" r:embed="rId2" cstate="print"/>
        <a:stretch>
          <a:fillRect/>
        </a:stretch>
      </xdr:blipFill>
      <xdr:spPr>
        <a:xfrm>
          <a:off x="0" y="0"/>
          <a:ext cx="5391150" cy="3152774"/>
        </a:xfrm>
        <a:prstGeom prst="ellipse">
          <a:avLst/>
        </a:prstGeom>
        <a:ln>
          <a:noFill/>
        </a:ln>
        <a:effectLst>
          <a:softEdge rad="112500"/>
        </a:effectLst>
      </xdr:spPr>
    </xdr:pic>
    <xdr:clientData/>
  </xdr:twoCellAnchor>
  <xdr:twoCellAnchor editAs="oneCell">
    <xdr:from>
      <xdr:col>27</xdr:col>
      <xdr:colOff>104775</xdr:colOff>
      <xdr:row>17</xdr:row>
      <xdr:rowOff>47626</xdr:rowOff>
    </xdr:from>
    <xdr:to>
      <xdr:col>30</xdr:col>
      <xdr:colOff>371475</xdr:colOff>
      <xdr:row>23</xdr:row>
      <xdr:rowOff>180975</xdr:rowOff>
    </xdr:to>
    <xdr:pic>
      <xdr:nvPicPr>
        <xdr:cNvPr id="22" name="Image 21" descr="171087480_574187247315156_5664138880892598339_n.jpg"/>
        <xdr:cNvPicPr>
          <a:picLocks noChangeAspect="1"/>
        </xdr:cNvPicPr>
      </xdr:nvPicPr>
      <xdr:blipFill>
        <a:blip xmlns:r="http://schemas.openxmlformats.org/officeDocument/2006/relationships" r:embed="rId3" cstate="print"/>
        <a:stretch>
          <a:fillRect/>
        </a:stretch>
      </xdr:blipFill>
      <xdr:spPr>
        <a:xfrm>
          <a:off x="10401300" y="3381376"/>
          <a:ext cx="1409700" cy="1276349"/>
        </a:xfrm>
        <a:prstGeom prst="ellipse">
          <a:avLst/>
        </a:prstGeom>
        <a:ln>
          <a:noFill/>
        </a:ln>
        <a:effectLst>
          <a:softEdge rad="112500"/>
        </a:effectLst>
      </xdr:spPr>
    </xdr:pic>
    <xdr:clientData/>
  </xdr:twoCellAnchor>
  <xdr:twoCellAnchor editAs="oneCell">
    <xdr:from>
      <xdr:col>18</xdr:col>
      <xdr:colOff>47625</xdr:colOff>
      <xdr:row>0</xdr:row>
      <xdr:rowOff>19051</xdr:rowOff>
    </xdr:from>
    <xdr:to>
      <xdr:col>27</xdr:col>
      <xdr:colOff>95250</xdr:colOff>
      <xdr:row>16</xdr:row>
      <xdr:rowOff>134517</xdr:rowOff>
    </xdr:to>
    <xdr:pic>
      <xdr:nvPicPr>
        <xdr:cNvPr id="24" name="Image 23" descr="188601978_4515081495187665_4756730662879007404_n.jpg"/>
        <xdr:cNvPicPr>
          <a:picLocks noChangeAspect="1"/>
        </xdr:cNvPicPr>
      </xdr:nvPicPr>
      <xdr:blipFill>
        <a:blip xmlns:r="http://schemas.openxmlformats.org/officeDocument/2006/relationships" r:embed="rId4" cstate="print"/>
        <a:stretch>
          <a:fillRect/>
        </a:stretch>
      </xdr:blipFill>
      <xdr:spPr>
        <a:xfrm>
          <a:off x="6915150" y="19051"/>
          <a:ext cx="3476625" cy="3258716"/>
        </a:xfrm>
        <a:prstGeom prst="ellipse">
          <a:avLst/>
        </a:prstGeom>
        <a:ln>
          <a:noFill/>
        </a:ln>
        <a:effectLst>
          <a:softEdge rad="112500"/>
        </a:effectLst>
      </xdr:spPr>
    </xdr:pic>
    <xdr:clientData/>
  </xdr:twoCellAnchor>
  <xdr:twoCellAnchor>
    <xdr:from>
      <xdr:col>0</xdr:col>
      <xdr:colOff>28574</xdr:colOff>
      <xdr:row>17</xdr:row>
      <xdr:rowOff>9525</xdr:rowOff>
    </xdr:from>
    <xdr:to>
      <xdr:col>4</xdr:col>
      <xdr:colOff>380999</xdr:colOff>
      <xdr:row>18</xdr:row>
      <xdr:rowOff>161925</xdr:rowOff>
    </xdr:to>
    <xdr:sp macro="" textlink="">
      <xdr:nvSpPr>
        <xdr:cNvPr id="3" name="Organigramme : Terminateur 2">
          <a:hlinkClick xmlns:r="http://schemas.openxmlformats.org/officeDocument/2006/relationships" r:id="rId5"/>
        </xdr:cNvPr>
        <xdr:cNvSpPr/>
      </xdr:nvSpPr>
      <xdr:spPr>
        <a:xfrm>
          <a:off x="28574" y="3343275"/>
          <a:ext cx="1876425" cy="342900"/>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t"/>
        <a:lstStyle/>
        <a:p>
          <a:pPr algn="ctr"/>
          <a:r>
            <a:rPr lang="fr-FR" sz="1200" b="1">
              <a:solidFill>
                <a:schemeClr val="tx1"/>
              </a:solidFill>
              <a:latin typeface="Andalus" pitchFamily="18" charset="-78"/>
              <a:cs typeface="Andalus" pitchFamily="18" charset="-78"/>
            </a:rPr>
            <a:t>Saisie La Facture  D10</a:t>
          </a:r>
        </a:p>
      </xdr:txBody>
    </xdr:sp>
    <xdr:clientData/>
  </xdr:twoCellAnchor>
  <xdr:twoCellAnchor>
    <xdr:from>
      <xdr:col>6</xdr:col>
      <xdr:colOff>361949</xdr:colOff>
      <xdr:row>17</xdr:row>
      <xdr:rowOff>19050</xdr:rowOff>
    </xdr:from>
    <xdr:to>
      <xdr:col>11</xdr:col>
      <xdr:colOff>333374</xdr:colOff>
      <xdr:row>18</xdr:row>
      <xdr:rowOff>180975</xdr:rowOff>
    </xdr:to>
    <xdr:sp macro="" textlink="">
      <xdr:nvSpPr>
        <xdr:cNvPr id="4" name="Organigramme : Terminateur 3">
          <a:hlinkClick xmlns:r="http://schemas.openxmlformats.org/officeDocument/2006/relationships" r:id="rId6"/>
        </xdr:cNvPr>
        <xdr:cNvSpPr/>
      </xdr:nvSpPr>
      <xdr:spPr>
        <a:xfrm>
          <a:off x="2657474" y="3352800"/>
          <a:ext cx="1876425" cy="352425"/>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t"/>
        <a:lstStyle/>
        <a:p>
          <a:pPr algn="ctr"/>
          <a:r>
            <a:rPr lang="fr-FR" sz="1200" b="1">
              <a:solidFill>
                <a:schemeClr val="tx1"/>
              </a:solidFill>
              <a:latin typeface="Andalus" pitchFamily="18" charset="-78"/>
              <a:cs typeface="Andalus" pitchFamily="18" charset="-78"/>
            </a:rPr>
            <a:t>Comptabilisation D10</a:t>
          </a:r>
        </a:p>
      </xdr:txBody>
    </xdr:sp>
    <xdr:clientData/>
  </xdr:twoCellAnchor>
  <xdr:twoCellAnchor>
    <xdr:from>
      <xdr:col>0</xdr:col>
      <xdr:colOff>0</xdr:colOff>
      <xdr:row>0</xdr:row>
      <xdr:rowOff>0</xdr:rowOff>
    </xdr:from>
    <xdr:to>
      <xdr:col>14</xdr:col>
      <xdr:colOff>38101</xdr:colOff>
      <xdr:row>15</xdr:row>
      <xdr:rowOff>161926</xdr:rowOff>
    </xdr:to>
    <xdr:sp macro="" textlink="">
      <xdr:nvSpPr>
        <xdr:cNvPr id="5" name="Rectangle à coins arrondis 4"/>
        <xdr:cNvSpPr/>
      </xdr:nvSpPr>
      <xdr:spPr>
        <a:xfrm>
          <a:off x="0" y="0"/>
          <a:ext cx="5381626" cy="3114676"/>
        </a:xfrm>
        <a:prstGeom prst="roundRect">
          <a:avLst/>
        </a:prstGeom>
        <a:solidFill>
          <a:schemeClr val="accent1">
            <a:alpha val="48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u="dbl" baseline="0" smtClean="0">
              <a:solidFill>
                <a:srgbClr val="FFFF00"/>
              </a:solidFill>
              <a:latin typeface="Comic Sans MS,Bold"/>
            </a:rPr>
            <a:t>ETATS   FINANCIERS</a:t>
          </a:r>
        </a:p>
        <a:p>
          <a:pPr algn="l"/>
          <a:r>
            <a:rPr lang="fr-FR" sz="1100" b="1" baseline="0" smtClean="0">
              <a:solidFill>
                <a:srgbClr val="FFFF00"/>
              </a:solidFill>
              <a:latin typeface="Andalus" pitchFamily="18" charset="-78"/>
              <a:cs typeface="Andalus" pitchFamily="18" charset="-78"/>
            </a:rPr>
            <a:t>Toute entité entrant dans le champ d’application du présent règlement établit</a:t>
          </a:r>
        </a:p>
        <a:p>
          <a:pPr algn="l"/>
          <a:r>
            <a:rPr lang="fr-FR" sz="1100" b="1" baseline="0" smtClean="0">
              <a:solidFill>
                <a:srgbClr val="FFFF00"/>
              </a:solidFill>
              <a:latin typeface="Andalus" pitchFamily="18" charset="-78"/>
              <a:cs typeface="Andalus" pitchFamily="18" charset="-78"/>
            </a:rPr>
            <a:t>annuellement des états financiers.</a:t>
          </a:r>
        </a:p>
        <a:p>
          <a:pPr algn="l"/>
          <a:r>
            <a:rPr lang="fr-FR" sz="1100" b="1" baseline="0" smtClean="0">
              <a:solidFill>
                <a:srgbClr val="FFFF00"/>
              </a:solidFill>
              <a:latin typeface="Andalus" pitchFamily="18" charset="-78"/>
              <a:cs typeface="Andalus" pitchFamily="18" charset="-78"/>
            </a:rPr>
            <a:t>Les états financiers des entités autres que les très petites entités comprennent :</a:t>
          </a:r>
        </a:p>
        <a:p>
          <a:pPr algn="l"/>
          <a:r>
            <a:rPr lang="fr-FR" sz="1100" b="1" baseline="0" smtClean="0">
              <a:solidFill>
                <a:srgbClr val="FFFF00"/>
              </a:solidFill>
              <a:latin typeface="Andalus" pitchFamily="18" charset="-78"/>
              <a:cs typeface="Andalus" pitchFamily="18" charset="-78"/>
            </a:rPr>
            <a:t>* Un bilan</a:t>
          </a:r>
        </a:p>
        <a:p>
          <a:pPr algn="l"/>
          <a:r>
            <a:rPr lang="fr-FR" sz="1100" b="1" baseline="0" smtClean="0">
              <a:solidFill>
                <a:srgbClr val="FFFF00"/>
              </a:solidFill>
              <a:latin typeface="Andalus" pitchFamily="18" charset="-78"/>
              <a:cs typeface="Andalus" pitchFamily="18" charset="-78"/>
            </a:rPr>
            <a:t>* Un compte de résultat</a:t>
          </a:r>
        </a:p>
        <a:p>
          <a:pPr algn="l"/>
          <a:r>
            <a:rPr lang="fr-FR" sz="1100" b="1" baseline="0" smtClean="0">
              <a:solidFill>
                <a:srgbClr val="FFFF00"/>
              </a:solidFill>
              <a:latin typeface="Andalus" pitchFamily="18" charset="-78"/>
              <a:cs typeface="Andalus" pitchFamily="18" charset="-78"/>
            </a:rPr>
            <a:t>* Un tableau des flux de trésorerie</a:t>
          </a:r>
        </a:p>
        <a:p>
          <a:pPr algn="l"/>
          <a:r>
            <a:rPr lang="fr-FR" sz="1100" b="1" baseline="0" smtClean="0">
              <a:solidFill>
                <a:srgbClr val="FFFF00"/>
              </a:solidFill>
              <a:latin typeface="Andalus" pitchFamily="18" charset="-78"/>
              <a:cs typeface="Andalus" pitchFamily="18" charset="-78"/>
            </a:rPr>
            <a:t>* Un tableau de variation des capitaux propres</a:t>
          </a:r>
        </a:p>
        <a:p>
          <a:pPr algn="l"/>
          <a:r>
            <a:rPr lang="fr-FR" sz="1100" b="1" baseline="0" smtClean="0">
              <a:solidFill>
                <a:srgbClr val="FFFF00"/>
              </a:solidFill>
              <a:latin typeface="Andalus" pitchFamily="18" charset="-78"/>
              <a:cs typeface="Andalus" pitchFamily="18" charset="-78"/>
            </a:rPr>
            <a:t>* Une annexe précisant les règles et méthodes comptables utilisées et</a:t>
          </a:r>
        </a:p>
        <a:p>
          <a:pPr marL="0" marR="0" indent="0" algn="l" defTabSz="914400" eaLnBrk="1" fontAlgn="auto" latinLnBrk="0" hangingPunct="1">
            <a:lnSpc>
              <a:spcPct val="100000"/>
            </a:lnSpc>
            <a:spcBef>
              <a:spcPts val="0"/>
            </a:spcBef>
            <a:spcAft>
              <a:spcPts val="0"/>
            </a:spcAft>
            <a:buClrTx/>
            <a:buSzTx/>
            <a:buFontTx/>
            <a:buNone/>
            <a:tabLst/>
            <a:defRPr/>
          </a:pPr>
          <a:r>
            <a:rPr lang="fr-FR" sz="1100" b="1" baseline="0" smtClean="0">
              <a:solidFill>
                <a:srgbClr val="FFFF00"/>
              </a:solidFill>
              <a:latin typeface="Andalus" pitchFamily="18" charset="-78"/>
              <a:cs typeface="Andalus" pitchFamily="18" charset="-78"/>
            </a:rPr>
            <a:t>fournissant des compléments d’informations au bilan et au compte de</a:t>
          </a:r>
          <a:r>
            <a:rPr lang="fr-FR" sz="1100" b="1" baseline="0">
              <a:solidFill>
                <a:srgbClr val="FFFF00"/>
              </a:solidFill>
              <a:latin typeface="Andalus" pitchFamily="18" charset="-78"/>
              <a:ea typeface="+mn-ea"/>
              <a:cs typeface="Andalus" pitchFamily="18" charset="-78"/>
            </a:rPr>
            <a:t>résultat</a:t>
          </a:r>
        </a:p>
        <a:p>
          <a:pPr algn="l"/>
          <a:r>
            <a:rPr lang="fr-FR" sz="1100" b="1" baseline="0" smtClean="0">
              <a:solidFill>
                <a:srgbClr val="FFFF00"/>
              </a:solidFill>
              <a:latin typeface="Andalus" pitchFamily="18" charset="-78"/>
              <a:cs typeface="Andalus" pitchFamily="18" charset="-78"/>
            </a:rPr>
            <a:t>Les états financiers mentionnés ci-dessus devront être établis selon la forme</a:t>
          </a:r>
        </a:p>
        <a:p>
          <a:pPr algn="l"/>
          <a:r>
            <a:rPr lang="fr-FR" sz="1100" b="1" baseline="0" smtClean="0">
              <a:solidFill>
                <a:srgbClr val="FFFF00"/>
              </a:solidFill>
              <a:latin typeface="Andalus" pitchFamily="18" charset="-78"/>
              <a:cs typeface="Andalus" pitchFamily="18" charset="-78"/>
            </a:rPr>
            <a:t>prévue (voir en annexe).</a:t>
          </a:r>
        </a:p>
        <a:p>
          <a:pPr algn="l"/>
          <a:endParaRPr lang="fr-FR" sz="1100" b="1" u="dbl">
            <a:solidFill>
              <a:srgbClr val="FFFF00"/>
            </a:solidFill>
            <a:latin typeface="+mn-lt"/>
            <a:ea typeface="+mn-ea"/>
            <a:cs typeface="+mn-cs"/>
          </a:endParaRPr>
        </a:p>
        <a:p>
          <a:pPr algn="l"/>
          <a:endParaRPr lang="fr-FR" sz="1100" baseline="0" smtClean="0">
            <a:latin typeface="Comic Sans MS"/>
          </a:endParaRPr>
        </a:p>
      </xdr:txBody>
    </xdr:sp>
    <xdr:clientData/>
  </xdr:twoCellAnchor>
  <xdr:twoCellAnchor>
    <xdr:from>
      <xdr:col>18</xdr:col>
      <xdr:colOff>123824</xdr:colOff>
      <xdr:row>17</xdr:row>
      <xdr:rowOff>28576</xdr:rowOff>
    </xdr:from>
    <xdr:to>
      <xdr:col>30</xdr:col>
      <xdr:colOff>352425</xdr:colOff>
      <xdr:row>35</xdr:row>
      <xdr:rowOff>47625</xdr:rowOff>
    </xdr:to>
    <xdr:sp macro="" textlink="">
      <xdr:nvSpPr>
        <xdr:cNvPr id="6" name="Rectangle à coins arrondis 5"/>
        <xdr:cNvSpPr/>
      </xdr:nvSpPr>
      <xdr:spPr>
        <a:xfrm>
          <a:off x="6991349" y="3362326"/>
          <a:ext cx="4800601" cy="3448049"/>
        </a:xfrm>
        <a:prstGeom prst="roundRect">
          <a:avLst/>
        </a:prstGeom>
        <a:solidFill>
          <a:srgbClr val="FFFF00">
            <a:alpha val="49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u="dbl" baseline="0" smtClean="0">
              <a:solidFill>
                <a:srgbClr val="0070C0"/>
              </a:solidFill>
              <a:latin typeface="Andalus" pitchFamily="18" charset="-78"/>
              <a:cs typeface="Andalus" pitchFamily="18" charset="-78"/>
            </a:rPr>
            <a:t>IMPUTATIONS COMPTABLES</a:t>
          </a:r>
        </a:p>
        <a:p>
          <a:pPr algn="l"/>
          <a:r>
            <a:rPr lang="fr-FR" sz="1100" b="1" baseline="0" smtClean="0">
              <a:solidFill>
                <a:srgbClr val="0070C0"/>
              </a:solidFill>
              <a:latin typeface="Andalus" pitchFamily="18" charset="-78"/>
              <a:cs typeface="Andalus" pitchFamily="18" charset="-78"/>
            </a:rPr>
            <a:t>Pour pouvoir imputer une pièce comptable, il faut connaître</a:t>
          </a:r>
        </a:p>
        <a:p>
          <a:pPr algn="ctr"/>
          <a:r>
            <a:rPr lang="fr-FR" sz="1200" b="1" baseline="0" smtClean="0">
              <a:solidFill>
                <a:srgbClr val="0070C0"/>
              </a:solidFill>
              <a:latin typeface="Andalus" pitchFamily="18" charset="-78"/>
              <a:cs typeface="Andalus" pitchFamily="18" charset="-78"/>
            </a:rPr>
            <a:t>-</a:t>
          </a:r>
          <a:r>
            <a:rPr lang="fr-FR" sz="1100" b="1" baseline="0" smtClean="0">
              <a:solidFill>
                <a:srgbClr val="0070C0"/>
              </a:solidFill>
              <a:latin typeface="Andalus" pitchFamily="18" charset="-78"/>
              <a:cs typeface="Andalus" pitchFamily="18" charset="-78"/>
            </a:rPr>
            <a:t> La nature de l’opération</a:t>
          </a:r>
        </a:p>
        <a:p>
          <a:pPr algn="ctr"/>
          <a:r>
            <a:rPr lang="fr-FR" sz="1100" b="1" baseline="0" smtClean="0">
              <a:solidFill>
                <a:srgbClr val="0070C0"/>
              </a:solidFill>
              <a:latin typeface="Andalus" pitchFamily="18" charset="-78"/>
              <a:cs typeface="Andalus" pitchFamily="18" charset="-78"/>
            </a:rPr>
            <a:t>        - La destination de l’opération</a:t>
          </a:r>
          <a:endParaRPr lang="fr-FR" sz="1100" b="1" u="dbl">
            <a:solidFill>
              <a:srgbClr val="0070C0"/>
            </a:solidFill>
            <a:latin typeface="Andalus" pitchFamily="18" charset="-78"/>
            <a:cs typeface="Andalus" pitchFamily="18" charset="-78"/>
          </a:endParaRPr>
        </a:p>
      </xdr:txBody>
    </xdr:sp>
    <xdr:clientData/>
  </xdr:twoCellAnchor>
  <xdr:twoCellAnchor>
    <xdr:from>
      <xdr:col>18</xdr:col>
      <xdr:colOff>9524</xdr:colOff>
      <xdr:row>0</xdr:row>
      <xdr:rowOff>9524</xdr:rowOff>
    </xdr:from>
    <xdr:to>
      <xdr:col>26</xdr:col>
      <xdr:colOff>361949</xdr:colOff>
      <xdr:row>16</xdr:row>
      <xdr:rowOff>19050</xdr:rowOff>
    </xdr:to>
    <xdr:sp macro="" textlink="">
      <xdr:nvSpPr>
        <xdr:cNvPr id="7" name="Rectangle à coins arrondis 6"/>
        <xdr:cNvSpPr/>
      </xdr:nvSpPr>
      <xdr:spPr>
        <a:xfrm>
          <a:off x="6877049" y="9524"/>
          <a:ext cx="3400425" cy="3152776"/>
        </a:xfrm>
        <a:prstGeom prst="roundRect">
          <a:avLst/>
        </a:prstGeom>
        <a:solidFill>
          <a:srgbClr val="002060">
            <a:alpha val="48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i="1" u="dbl" baseline="0" smtClean="0">
              <a:solidFill>
                <a:schemeClr val="bg1"/>
              </a:solidFill>
              <a:latin typeface="Arial" pitchFamily="34" charset="0"/>
              <a:cs typeface="Arial" pitchFamily="34" charset="0"/>
            </a:rPr>
            <a:t>JOURNAUX</a:t>
          </a:r>
        </a:p>
        <a:p>
          <a:pPr algn="l"/>
          <a:r>
            <a:rPr lang="fr-FR" sz="1100" b="1" i="1" baseline="0" smtClean="0">
              <a:solidFill>
                <a:schemeClr val="bg1"/>
              </a:solidFill>
              <a:latin typeface="Arial" pitchFamily="34" charset="0"/>
              <a:cs typeface="Arial" pitchFamily="34" charset="0"/>
            </a:rPr>
            <a:t>* Journal des achats</a:t>
          </a:r>
        </a:p>
        <a:p>
          <a:pPr algn="l"/>
          <a:r>
            <a:rPr lang="fr-FR" sz="1100" b="1" i="1" baseline="0" smtClean="0">
              <a:solidFill>
                <a:schemeClr val="bg1"/>
              </a:solidFill>
              <a:latin typeface="Arial" pitchFamily="34" charset="0"/>
              <a:cs typeface="Arial" pitchFamily="34" charset="0"/>
            </a:rPr>
            <a:t>* Journal des ventes</a:t>
          </a:r>
        </a:p>
        <a:p>
          <a:pPr algn="l"/>
          <a:r>
            <a:rPr lang="fr-FR" sz="1100" b="1" i="1" baseline="0" smtClean="0">
              <a:solidFill>
                <a:schemeClr val="bg1"/>
              </a:solidFill>
              <a:latin typeface="Arial" pitchFamily="34" charset="0"/>
              <a:cs typeface="Arial" pitchFamily="34" charset="0"/>
            </a:rPr>
            <a:t>* Journal de caisse (Recettes/Dépenses)</a:t>
          </a:r>
        </a:p>
        <a:p>
          <a:pPr algn="l"/>
          <a:r>
            <a:rPr lang="fr-FR" sz="1100" b="1" i="1" baseline="0" smtClean="0">
              <a:solidFill>
                <a:schemeClr val="bg1"/>
              </a:solidFill>
              <a:latin typeface="Arial" pitchFamily="34" charset="0"/>
              <a:cs typeface="Arial" pitchFamily="34" charset="0"/>
            </a:rPr>
            <a:t>* Journal de banque (Recettes/Dépenses)</a:t>
          </a:r>
        </a:p>
        <a:p>
          <a:pPr algn="l"/>
          <a:r>
            <a:rPr lang="fr-FR" sz="1100" b="1" i="1" baseline="0" smtClean="0">
              <a:solidFill>
                <a:schemeClr val="bg1"/>
              </a:solidFill>
              <a:latin typeface="Arial" pitchFamily="34" charset="0"/>
              <a:cs typeface="Arial" pitchFamily="34" charset="0"/>
            </a:rPr>
            <a:t>* Journal des C.C.P (Recettes/Dépenses)</a:t>
          </a:r>
        </a:p>
        <a:p>
          <a:pPr algn="l"/>
          <a:r>
            <a:rPr lang="fr-FR" sz="1100" b="1" i="1" baseline="0" smtClean="0">
              <a:solidFill>
                <a:schemeClr val="bg1"/>
              </a:solidFill>
              <a:latin typeface="Arial" pitchFamily="34" charset="0"/>
              <a:cs typeface="Arial" pitchFamily="34" charset="0"/>
            </a:rPr>
            <a:t>* Journal des salaires</a:t>
          </a:r>
        </a:p>
        <a:p>
          <a:pPr algn="l"/>
          <a:r>
            <a:rPr lang="fr-FR" sz="1100" b="1" i="1" baseline="0" smtClean="0">
              <a:solidFill>
                <a:schemeClr val="bg1"/>
              </a:solidFill>
              <a:latin typeface="Arial" pitchFamily="34" charset="0"/>
              <a:cs typeface="Arial" pitchFamily="34" charset="0"/>
            </a:rPr>
            <a:t>* Journal des investissements</a:t>
          </a:r>
        </a:p>
        <a:p>
          <a:pPr algn="l"/>
          <a:r>
            <a:rPr lang="fr-FR" sz="1100" b="1" i="1" baseline="0" smtClean="0">
              <a:solidFill>
                <a:schemeClr val="bg1"/>
              </a:solidFill>
              <a:latin typeface="Arial" pitchFamily="34" charset="0"/>
              <a:cs typeface="Arial" pitchFamily="34" charset="0"/>
            </a:rPr>
            <a:t>* Journal des stocks</a:t>
          </a:r>
        </a:p>
        <a:p>
          <a:pPr algn="l"/>
          <a:r>
            <a:rPr lang="fr-FR" sz="1100" b="1" i="1" baseline="0" smtClean="0">
              <a:solidFill>
                <a:schemeClr val="bg1"/>
              </a:solidFill>
              <a:latin typeface="Arial" pitchFamily="34" charset="0"/>
              <a:cs typeface="Arial" pitchFamily="34" charset="0"/>
            </a:rPr>
            <a:t>* Journal des effets à recevoir</a:t>
          </a:r>
        </a:p>
        <a:p>
          <a:pPr algn="l"/>
          <a:r>
            <a:rPr lang="fr-FR" sz="1100" b="1" i="1" baseline="0" smtClean="0">
              <a:solidFill>
                <a:schemeClr val="bg1"/>
              </a:solidFill>
              <a:latin typeface="Arial" pitchFamily="34" charset="0"/>
              <a:cs typeface="Arial" pitchFamily="34" charset="0"/>
            </a:rPr>
            <a:t>* Journal des effets à payer</a:t>
          </a:r>
        </a:p>
        <a:p>
          <a:pPr algn="l"/>
          <a:r>
            <a:rPr lang="fr-FR" sz="1100" b="1" i="1" baseline="0" smtClean="0">
              <a:solidFill>
                <a:schemeClr val="bg1"/>
              </a:solidFill>
              <a:latin typeface="Arial" pitchFamily="34" charset="0"/>
              <a:cs typeface="Arial" pitchFamily="34" charset="0"/>
            </a:rPr>
            <a:t>* Journal des opérations diverses</a:t>
          </a:r>
        </a:p>
        <a:p>
          <a:pPr algn="l"/>
          <a:r>
            <a:rPr lang="fr-FR" sz="1100" b="1" i="1" baseline="0" smtClean="0">
              <a:solidFill>
                <a:schemeClr val="bg1"/>
              </a:solidFill>
              <a:latin typeface="Arial" pitchFamily="34" charset="0"/>
              <a:cs typeface="Arial" pitchFamily="34" charset="0"/>
            </a:rPr>
            <a:t>* Journal général côté et paraphé</a:t>
          </a:r>
        </a:p>
        <a:p>
          <a:pPr algn="l"/>
          <a:r>
            <a:rPr lang="fr-FR" sz="1100" b="1" i="1" baseline="0" smtClean="0">
              <a:solidFill>
                <a:schemeClr val="bg1"/>
              </a:solidFill>
              <a:latin typeface="Arial" pitchFamily="34" charset="0"/>
              <a:cs typeface="Arial" pitchFamily="34" charset="0"/>
            </a:rPr>
            <a:t>* Journal centralisateur</a:t>
          </a:r>
          <a:endParaRPr lang="fr-FR" sz="1100" b="1" i="1" u="dbl">
            <a:solidFill>
              <a:schemeClr val="bg1"/>
            </a:solidFill>
            <a:latin typeface="Arial" pitchFamily="34" charset="0"/>
            <a:cs typeface="Arial" pitchFamily="34" charset="0"/>
          </a:endParaRPr>
        </a:p>
      </xdr:txBody>
    </xdr:sp>
    <xdr:clientData/>
  </xdr:twoCellAnchor>
  <xdr:twoCellAnchor>
    <xdr:from>
      <xdr:col>12</xdr:col>
      <xdr:colOff>266700</xdr:colOff>
      <xdr:row>20</xdr:row>
      <xdr:rowOff>28576</xdr:rowOff>
    </xdr:from>
    <xdr:to>
      <xdr:col>17</xdr:col>
      <xdr:colOff>266700</xdr:colOff>
      <xdr:row>21</xdr:row>
      <xdr:rowOff>161926</xdr:rowOff>
    </xdr:to>
    <xdr:sp macro="" textlink="">
      <xdr:nvSpPr>
        <xdr:cNvPr id="8" name="Organigramme : Terminateur 7">
          <a:hlinkClick xmlns:r="http://schemas.openxmlformats.org/officeDocument/2006/relationships" r:id="rId7"/>
        </xdr:cNvPr>
        <xdr:cNvSpPr/>
      </xdr:nvSpPr>
      <xdr:spPr>
        <a:xfrm>
          <a:off x="4848225" y="3933826"/>
          <a:ext cx="1905000" cy="323850"/>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fr-FR" sz="1200" b="1" baseline="0" smtClean="0">
              <a:solidFill>
                <a:srgbClr val="000000"/>
              </a:solidFill>
              <a:latin typeface="+mn-lt"/>
            </a:rPr>
            <a:t>Augmentation de capital </a:t>
          </a:r>
          <a:endParaRPr lang="fr-FR" sz="1200" b="1">
            <a:solidFill>
              <a:schemeClr val="tx1"/>
            </a:solidFill>
            <a:latin typeface="Andalus" pitchFamily="18" charset="-78"/>
            <a:cs typeface="Andalus" pitchFamily="18" charset="-78"/>
          </a:endParaRPr>
        </a:p>
      </xdr:txBody>
    </xdr:sp>
    <xdr:clientData/>
  </xdr:twoCellAnchor>
  <xdr:twoCellAnchor>
    <xdr:from>
      <xdr:col>0</xdr:col>
      <xdr:colOff>114300</xdr:colOff>
      <xdr:row>27</xdr:row>
      <xdr:rowOff>9526</xdr:rowOff>
    </xdr:from>
    <xdr:to>
      <xdr:col>5</xdr:col>
      <xdr:colOff>152398</xdr:colOff>
      <xdr:row>28</xdr:row>
      <xdr:rowOff>152400</xdr:rowOff>
    </xdr:to>
    <xdr:sp macro="" textlink="">
      <xdr:nvSpPr>
        <xdr:cNvPr id="9" name="Organigramme : Terminateur 8">
          <a:hlinkClick xmlns:r="http://schemas.openxmlformats.org/officeDocument/2006/relationships" r:id="rId8"/>
        </xdr:cNvPr>
        <xdr:cNvSpPr/>
      </xdr:nvSpPr>
      <xdr:spPr>
        <a:xfrm>
          <a:off x="114300" y="5248276"/>
          <a:ext cx="1943098" cy="333374"/>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baseline="0">
              <a:solidFill>
                <a:schemeClr val="tx1"/>
              </a:solidFill>
              <a:latin typeface="Andalus" pitchFamily="18" charset="-78"/>
              <a:ea typeface="+mn-ea"/>
              <a:cs typeface="Andalus" pitchFamily="18" charset="-78"/>
            </a:rPr>
            <a:t>La méthode à l’avancement </a:t>
          </a:r>
          <a:endParaRPr lang="fr-FR" sz="1200" b="1">
            <a:solidFill>
              <a:schemeClr val="tx1"/>
            </a:solidFill>
            <a:latin typeface="Andalus" pitchFamily="18" charset="-78"/>
            <a:cs typeface="Andalus" pitchFamily="18" charset="-78"/>
          </a:endParaRPr>
        </a:p>
        <a:p>
          <a:pPr marL="0" marR="0" indent="0" algn="l" defTabSz="914400" eaLnBrk="1" fontAlgn="auto" latinLnBrk="0" hangingPunct="1">
            <a:lnSpc>
              <a:spcPct val="100000"/>
            </a:lnSpc>
            <a:spcBef>
              <a:spcPts val="0"/>
            </a:spcBef>
            <a:spcAft>
              <a:spcPts val="0"/>
            </a:spcAft>
            <a:buClrTx/>
            <a:buSzTx/>
            <a:buFontTx/>
            <a:buNone/>
            <a:tabLst/>
            <a:defRPr/>
          </a:pPr>
          <a:endParaRPr lang="fr-FR" sz="1200" b="1">
            <a:solidFill>
              <a:schemeClr val="tx1"/>
            </a:solidFill>
            <a:latin typeface="Andalus" pitchFamily="18" charset="-78"/>
            <a:cs typeface="Andalus" pitchFamily="18" charset="-78"/>
          </a:endParaRPr>
        </a:p>
      </xdr:txBody>
    </xdr:sp>
    <xdr:clientData/>
  </xdr:twoCellAnchor>
  <xdr:twoCellAnchor>
    <xdr:from>
      <xdr:col>12</xdr:col>
      <xdr:colOff>276225</xdr:colOff>
      <xdr:row>25</xdr:row>
      <xdr:rowOff>95249</xdr:rowOff>
    </xdr:from>
    <xdr:to>
      <xdr:col>17</xdr:col>
      <xdr:colOff>257175</xdr:colOff>
      <xdr:row>27</xdr:row>
      <xdr:rowOff>104774</xdr:rowOff>
    </xdr:to>
    <xdr:sp macro="" textlink="">
      <xdr:nvSpPr>
        <xdr:cNvPr id="10" name="Organigramme : Terminateur 9">
          <a:hlinkClick xmlns:r="http://schemas.openxmlformats.org/officeDocument/2006/relationships" r:id="rId9"/>
        </xdr:cNvPr>
        <xdr:cNvSpPr/>
      </xdr:nvSpPr>
      <xdr:spPr>
        <a:xfrm>
          <a:off x="4857750" y="4952999"/>
          <a:ext cx="1885950" cy="390525"/>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fr-FR" sz="1600" b="1">
              <a:solidFill>
                <a:schemeClr val="tx1"/>
              </a:solidFill>
              <a:latin typeface="Andalus" pitchFamily="18" charset="-78"/>
              <a:cs typeface="Andalus" pitchFamily="18" charset="-78"/>
            </a:rPr>
            <a:t>subvention </a:t>
          </a:r>
        </a:p>
      </xdr:txBody>
    </xdr:sp>
    <xdr:clientData/>
  </xdr:twoCellAnchor>
  <xdr:twoCellAnchor>
    <xdr:from>
      <xdr:col>12</xdr:col>
      <xdr:colOff>285750</xdr:colOff>
      <xdr:row>22</xdr:row>
      <xdr:rowOff>133350</xdr:rowOff>
    </xdr:from>
    <xdr:to>
      <xdr:col>17</xdr:col>
      <xdr:colOff>247649</xdr:colOff>
      <xdr:row>24</xdr:row>
      <xdr:rowOff>123825</xdr:rowOff>
    </xdr:to>
    <xdr:sp macro="" textlink="">
      <xdr:nvSpPr>
        <xdr:cNvPr id="11" name="Organigramme : Terminateur 10">
          <a:hlinkClick xmlns:r="http://schemas.openxmlformats.org/officeDocument/2006/relationships" r:id="rId10"/>
        </xdr:cNvPr>
        <xdr:cNvSpPr/>
      </xdr:nvSpPr>
      <xdr:spPr>
        <a:xfrm>
          <a:off x="4867275" y="4419600"/>
          <a:ext cx="1866899" cy="371475"/>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fr-FR" sz="1400" b="1" i="1" baseline="0" smtClean="0">
              <a:solidFill>
                <a:srgbClr val="000000"/>
              </a:solidFill>
              <a:latin typeface="+mn-lt"/>
            </a:rPr>
            <a:t>Moins values </a:t>
          </a:r>
        </a:p>
      </xdr:txBody>
    </xdr:sp>
    <xdr:clientData/>
  </xdr:twoCellAnchor>
  <xdr:twoCellAnchor editAs="oneCell">
    <xdr:from>
      <xdr:col>18</xdr:col>
      <xdr:colOff>200024</xdr:colOff>
      <xdr:row>23</xdr:row>
      <xdr:rowOff>188123</xdr:rowOff>
    </xdr:from>
    <xdr:to>
      <xdr:col>23</xdr:col>
      <xdr:colOff>219073</xdr:colOff>
      <xdr:row>26</xdr:row>
      <xdr:rowOff>9526</xdr:rowOff>
    </xdr:to>
    <xdr:pic>
      <xdr:nvPicPr>
        <xdr:cNvPr id="12" name="Image 11" descr="82667602_1222537624604667_2592405890082537472_o.jpg"/>
        <xdr:cNvPicPr>
          <a:picLocks noChangeAspect="1"/>
        </xdr:cNvPicPr>
      </xdr:nvPicPr>
      <xdr:blipFill>
        <a:blip xmlns:r="http://schemas.openxmlformats.org/officeDocument/2006/relationships" r:embed="rId11" cstate="print"/>
        <a:stretch>
          <a:fillRect/>
        </a:stretch>
      </xdr:blipFill>
      <xdr:spPr>
        <a:xfrm>
          <a:off x="7067549" y="4664873"/>
          <a:ext cx="1924049" cy="392903"/>
        </a:xfrm>
        <a:prstGeom prst="rect">
          <a:avLst/>
        </a:prstGeom>
      </xdr:spPr>
    </xdr:pic>
    <xdr:clientData/>
  </xdr:twoCellAnchor>
  <xdr:twoCellAnchor>
    <xdr:from>
      <xdr:col>26</xdr:col>
      <xdr:colOff>85727</xdr:colOff>
      <xdr:row>24</xdr:row>
      <xdr:rowOff>28583</xdr:rowOff>
    </xdr:from>
    <xdr:to>
      <xdr:col>30</xdr:col>
      <xdr:colOff>333378</xdr:colOff>
      <xdr:row>25</xdr:row>
      <xdr:rowOff>139835</xdr:rowOff>
    </xdr:to>
    <xdr:sp macro="" textlink="">
      <xdr:nvSpPr>
        <xdr:cNvPr id="13" name="Organigramme : Terminateur 12"/>
        <xdr:cNvSpPr/>
      </xdr:nvSpPr>
      <xdr:spPr>
        <a:xfrm>
          <a:off x="10001252" y="4695833"/>
          <a:ext cx="1771651" cy="301752"/>
        </a:xfrm>
        <a:prstGeom prst="flowChartTerminator">
          <a:avLst/>
        </a:prstGeom>
      </xdr:spPr>
      <xdr:style>
        <a:lnRef idx="1">
          <a:schemeClr val="accent3"/>
        </a:lnRef>
        <a:fillRef idx="2">
          <a:schemeClr val="accent3"/>
        </a:fillRef>
        <a:effectRef idx="1">
          <a:schemeClr val="accent3"/>
        </a:effectRef>
        <a:fontRef idx="minor">
          <a:schemeClr val="dk1"/>
        </a:fontRef>
      </xdr:style>
      <xdr:txBody>
        <a:bodyPr vertOverflow="clip" rtlCol="0" anchor="ctr">
          <a:prstTxWarp prst="textCascadeUp">
            <a:avLst/>
          </a:prstTxWarp>
        </a:bodyPr>
        <a:lstStyle/>
        <a:p>
          <a:pPr algn="ctr"/>
          <a:r>
            <a:rPr lang="fr-FR" sz="1100">
              <a:latin typeface="Andalus" pitchFamily="18" charset="-78"/>
              <a:cs typeface="Andalus" pitchFamily="18" charset="-78"/>
            </a:rPr>
            <a:t>mois38200@gmail,com</a:t>
          </a:r>
        </a:p>
      </xdr:txBody>
    </xdr:sp>
    <xdr:clientData/>
  </xdr:twoCellAnchor>
  <xdr:twoCellAnchor editAs="oneCell">
    <xdr:from>
      <xdr:col>14</xdr:col>
      <xdr:colOff>95249</xdr:colOff>
      <xdr:row>4</xdr:row>
      <xdr:rowOff>114299</xdr:rowOff>
    </xdr:from>
    <xdr:to>
      <xdr:col>17</xdr:col>
      <xdr:colOff>371474</xdr:colOff>
      <xdr:row>12</xdr:row>
      <xdr:rowOff>19050</xdr:rowOff>
    </xdr:to>
    <xdr:pic>
      <xdr:nvPicPr>
        <xdr:cNvPr id="14" name="Image 13" descr="191504331_1482248445618943_6951715287824360491_n.jpg"/>
        <xdr:cNvPicPr>
          <a:picLocks noChangeAspect="1"/>
        </xdr:cNvPicPr>
      </xdr:nvPicPr>
      <xdr:blipFill>
        <a:blip xmlns:r="http://schemas.openxmlformats.org/officeDocument/2006/relationships" r:embed="rId12" cstate="print"/>
        <a:stretch>
          <a:fillRect/>
        </a:stretch>
      </xdr:blipFill>
      <xdr:spPr>
        <a:xfrm>
          <a:off x="5438774" y="876299"/>
          <a:ext cx="1419225" cy="1524001"/>
        </a:xfrm>
        <a:prstGeom prst="ellipse">
          <a:avLst/>
        </a:prstGeom>
        <a:ln w="190500" cap="rnd">
          <a:solidFill>
            <a:srgbClr val="C8C6BD"/>
          </a:solidFill>
          <a:prstDash val="solid"/>
        </a:ln>
        <a:effectLst>
          <a:outerShdw blurRad="127000" algn="bl" rotWithShape="0">
            <a:srgbClr val="000000"/>
          </a:outerShdw>
        </a:effectLst>
        <a:scene3d>
          <a:camera prst="perspectiveFront" fov="5400000"/>
          <a:lightRig rig="threePt" dir="t">
            <a:rot lat="0" lon="0" rev="19200000"/>
          </a:lightRig>
        </a:scene3d>
        <a:sp3d extrusionH="25400">
          <a:bevelT w="304800" h="152400" prst="hardEdge"/>
          <a:extrusionClr>
            <a:srgbClr val="000000"/>
          </a:extrusionClr>
        </a:sp3d>
      </xdr:spPr>
    </xdr:pic>
    <xdr:clientData/>
  </xdr:twoCellAnchor>
  <xdr:twoCellAnchor>
    <xdr:from>
      <xdr:col>6</xdr:col>
      <xdr:colOff>361950</xdr:colOff>
      <xdr:row>23</xdr:row>
      <xdr:rowOff>171449</xdr:rowOff>
    </xdr:from>
    <xdr:to>
      <xdr:col>11</xdr:col>
      <xdr:colOff>371476</xdr:colOff>
      <xdr:row>27</xdr:row>
      <xdr:rowOff>114300</xdr:rowOff>
    </xdr:to>
    <xdr:sp macro="" textlink="">
      <xdr:nvSpPr>
        <xdr:cNvPr id="15" name="Organigramme : Terminateur 14">
          <a:hlinkClick xmlns:r="http://schemas.openxmlformats.org/officeDocument/2006/relationships" r:id="rId13"/>
        </xdr:cNvPr>
        <xdr:cNvSpPr/>
      </xdr:nvSpPr>
      <xdr:spPr>
        <a:xfrm>
          <a:off x="2657475" y="4648199"/>
          <a:ext cx="1914526" cy="704851"/>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t"/>
        <a:lstStyle/>
        <a:p>
          <a:pPr algn="ctr"/>
          <a:r>
            <a:rPr lang="fr-FR" sz="1000" b="1" baseline="0" smtClean="0">
              <a:latin typeface="Andalus" pitchFamily="18" charset="-78"/>
              <a:cs typeface="Andalus" pitchFamily="18" charset="-78"/>
            </a:rPr>
            <a:t>clients en monnaies étrangères</a:t>
          </a:r>
          <a:endParaRPr lang="fr-FR" sz="1000" b="1">
            <a:latin typeface="Andalus" pitchFamily="18" charset="-78"/>
            <a:cs typeface="Andalus" pitchFamily="18" charset="-78"/>
          </a:endParaRPr>
        </a:p>
      </xdr:txBody>
    </xdr:sp>
    <xdr:clientData/>
  </xdr:twoCellAnchor>
  <xdr:twoCellAnchor>
    <xdr:from>
      <xdr:col>6</xdr:col>
      <xdr:colOff>352426</xdr:colOff>
      <xdr:row>20</xdr:row>
      <xdr:rowOff>0</xdr:rowOff>
    </xdr:from>
    <xdr:to>
      <xdr:col>12</xdr:col>
      <xdr:colOff>9526</xdr:colOff>
      <xdr:row>23</xdr:row>
      <xdr:rowOff>9525</xdr:rowOff>
    </xdr:to>
    <xdr:sp macro="" textlink="">
      <xdr:nvSpPr>
        <xdr:cNvPr id="16" name="Organigramme : Terminateur 15">
          <a:hlinkClick xmlns:r="http://schemas.openxmlformats.org/officeDocument/2006/relationships" r:id="rId14"/>
        </xdr:cNvPr>
        <xdr:cNvSpPr/>
      </xdr:nvSpPr>
      <xdr:spPr>
        <a:xfrm>
          <a:off x="2647951" y="3905250"/>
          <a:ext cx="1943100" cy="581025"/>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algn="ctr"/>
          <a:r>
            <a:rPr lang="fr-FR" sz="1000" b="1" baseline="0" smtClean="0">
              <a:latin typeface="Andalus" pitchFamily="18" charset="-78"/>
              <a:cs typeface="Andalus" pitchFamily="18" charset="-78"/>
            </a:rPr>
            <a:t>Créances clients en devises</a:t>
          </a:r>
          <a:endParaRPr lang="fr-FR" sz="1000" b="1">
            <a:latin typeface="Andalus" pitchFamily="18" charset="-78"/>
            <a:cs typeface="Andalus" pitchFamily="18" charset="-78"/>
          </a:endParaRPr>
        </a:p>
      </xdr:txBody>
    </xdr:sp>
    <xdr:clientData/>
  </xdr:twoCellAnchor>
  <xdr:twoCellAnchor>
    <xdr:from>
      <xdr:col>0</xdr:col>
      <xdr:colOff>142875</xdr:colOff>
      <xdr:row>22</xdr:row>
      <xdr:rowOff>152400</xdr:rowOff>
    </xdr:from>
    <xdr:to>
      <xdr:col>5</xdr:col>
      <xdr:colOff>142875</xdr:colOff>
      <xdr:row>26</xdr:row>
      <xdr:rowOff>76199</xdr:rowOff>
    </xdr:to>
    <xdr:sp macro="" textlink="">
      <xdr:nvSpPr>
        <xdr:cNvPr id="18" name="Organigramme : Terminateur 17">
          <a:hlinkClick xmlns:r="http://schemas.openxmlformats.org/officeDocument/2006/relationships" r:id="rId15"/>
        </xdr:cNvPr>
        <xdr:cNvSpPr/>
      </xdr:nvSpPr>
      <xdr:spPr>
        <a:xfrm>
          <a:off x="142875" y="4438650"/>
          <a:ext cx="1905000" cy="685799"/>
        </a:xfrm>
        <a:prstGeom prst="flowChartTerminator">
          <a:avLst/>
        </a:prstGeom>
        <a:gradFill rotWithShape="1">
          <a:gsLst>
            <a:gs pos="0">
              <a:srgbClr val="8064A2">
                <a:tint val="50000"/>
                <a:satMod val="300000"/>
              </a:srgbClr>
            </a:gs>
            <a:gs pos="35000">
              <a:srgbClr val="8064A2">
                <a:tint val="37000"/>
                <a:satMod val="300000"/>
              </a:srgbClr>
            </a:gs>
            <a:gs pos="100000">
              <a:srgbClr val="8064A2">
                <a:tint val="15000"/>
                <a:satMod val="350000"/>
              </a:srgbClr>
            </a:gs>
          </a:gsLst>
          <a:lin ang="16200000" scaled="1"/>
        </a:gradFill>
        <a:ln w="9525" cap="flat" cmpd="sng" algn="ctr">
          <a:solidFill>
            <a:srgbClr val="8064A2">
              <a:shade val="95000"/>
              <a:satMod val="105000"/>
            </a:srgbClr>
          </a:solidFill>
          <a:prstDash val="solid"/>
        </a:ln>
        <a:effectLst>
          <a:outerShdw blurRad="40000" dist="20000" dir="5400000" rotWithShape="0">
            <a:srgbClr val="000000">
              <a:alpha val="38000"/>
            </a:srgbClr>
          </a:outerShdw>
        </a:effectLst>
      </xdr:spPr>
      <xdr:txBody>
        <a:bodyPr vert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000" b="1" baseline="0" smtClean="0">
              <a:latin typeface="Andalus" pitchFamily="18" charset="-78"/>
              <a:cs typeface="Andalus" pitchFamily="18" charset="-78"/>
            </a:rPr>
            <a:t>opérations en cours de réalisation</a:t>
          </a:r>
          <a:endParaRPr kumimoji="0" lang="fr-FR" sz="1000" b="1" i="0" u="none" strike="noStrike" kern="0" cap="none" spc="0" normalizeH="0" baseline="0" noProof="0" smtClean="0">
            <a:ln>
              <a:noFill/>
            </a:ln>
            <a:solidFill>
              <a:sysClr val="windowText" lastClr="000000"/>
            </a:solidFill>
            <a:effectLst/>
            <a:uLnTx/>
            <a:uFillTx/>
            <a:latin typeface="Andalus" pitchFamily="18" charset="-78"/>
            <a:ea typeface="+mn-ea"/>
            <a:cs typeface="Andalus" pitchFamily="18" charset="-78"/>
          </a:endParaRPr>
        </a:p>
      </xdr:txBody>
    </xdr:sp>
    <xdr:clientData/>
  </xdr:twoCellAnchor>
  <xdr:twoCellAnchor>
    <xdr:from>
      <xdr:col>12</xdr:col>
      <xdr:colOff>57151</xdr:colOff>
      <xdr:row>17</xdr:row>
      <xdr:rowOff>28575</xdr:rowOff>
    </xdr:from>
    <xdr:to>
      <xdr:col>18</xdr:col>
      <xdr:colOff>95251</xdr:colOff>
      <xdr:row>19</xdr:row>
      <xdr:rowOff>57151</xdr:rowOff>
    </xdr:to>
    <xdr:sp macro="" textlink="">
      <xdr:nvSpPr>
        <xdr:cNvPr id="17" name="Organigramme : Terminateur 16">
          <a:hlinkClick xmlns:r="http://schemas.openxmlformats.org/officeDocument/2006/relationships" r:id="rId16"/>
        </xdr:cNvPr>
        <xdr:cNvSpPr/>
      </xdr:nvSpPr>
      <xdr:spPr>
        <a:xfrm>
          <a:off x="4638676" y="3362325"/>
          <a:ext cx="2324100" cy="409576"/>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fr-FR" sz="1200" b="1">
              <a:solidFill>
                <a:schemeClr val="tx1"/>
              </a:solidFill>
              <a:latin typeface="Andalus" pitchFamily="18" charset="-78"/>
              <a:cs typeface="Andalus" pitchFamily="18" charset="-78"/>
            </a:rPr>
            <a:t>Le tableau d’actifs biologiques</a:t>
          </a:r>
        </a:p>
      </xdr:txBody>
    </xdr:sp>
    <xdr:clientData/>
  </xdr:twoCellAnchor>
  <xdr:twoCellAnchor>
    <xdr:from>
      <xdr:col>0</xdr:col>
      <xdr:colOff>0</xdr:colOff>
      <xdr:row>19</xdr:row>
      <xdr:rowOff>180975</xdr:rowOff>
    </xdr:from>
    <xdr:to>
      <xdr:col>6</xdr:col>
      <xdr:colOff>95250</xdr:colOff>
      <xdr:row>22</xdr:row>
      <xdr:rowOff>19051</xdr:rowOff>
    </xdr:to>
    <xdr:sp macro="" textlink="">
      <xdr:nvSpPr>
        <xdr:cNvPr id="19" name="Organigramme : Terminateur 18">
          <a:hlinkClick xmlns:r="http://schemas.openxmlformats.org/officeDocument/2006/relationships" r:id="rId17"/>
        </xdr:cNvPr>
        <xdr:cNvSpPr/>
      </xdr:nvSpPr>
      <xdr:spPr>
        <a:xfrm>
          <a:off x="0" y="3895725"/>
          <a:ext cx="2390775" cy="409576"/>
        </a:xfrm>
        <a:prstGeom prst="flowChartTerminator">
          <a:avLst/>
        </a:prstGeom>
      </xdr:spPr>
      <xdr:style>
        <a:lnRef idx="1">
          <a:schemeClr val="accent4"/>
        </a:lnRef>
        <a:fillRef idx="2">
          <a:schemeClr val="accent4"/>
        </a:fillRef>
        <a:effectRef idx="1">
          <a:schemeClr val="accent4"/>
        </a:effectRef>
        <a:fontRef idx="minor">
          <a:schemeClr val="dk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baseline="0" smtClean="0">
              <a:latin typeface="Arial"/>
              <a:cs typeface="Arial"/>
            </a:rPr>
            <a:t>Ventes livrées non facturées</a:t>
          </a:r>
          <a:endParaRPr lang="fr-FR" sz="1100" b="1">
            <a:solidFill>
              <a:schemeClr val="tx1"/>
            </a:solidFill>
            <a:latin typeface="Andalus" pitchFamily="18" charset="-78"/>
            <a:cs typeface="Andalus" pitchFamily="18" charset="-7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28575</xdr:colOff>
      <xdr:row>0</xdr:row>
      <xdr:rowOff>142875</xdr:rowOff>
    </xdr:from>
    <xdr:to>
      <xdr:col>16</xdr:col>
      <xdr:colOff>333374</xdr:colOff>
      <xdr:row>8</xdr:row>
      <xdr:rowOff>152400</xdr:rowOff>
    </xdr:to>
    <xdr:sp macro="" textlink="">
      <xdr:nvSpPr>
        <xdr:cNvPr id="2" name="Rectangle à coins arrondis 1"/>
        <xdr:cNvSpPr/>
      </xdr:nvSpPr>
      <xdr:spPr>
        <a:xfrm>
          <a:off x="28575" y="142875"/>
          <a:ext cx="6400799" cy="1533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fr-FR" sz="1100" b="1" u="sng" baseline="0" smtClean="0">
              <a:solidFill>
                <a:srgbClr val="FF0000"/>
              </a:solidFill>
              <a:latin typeface="Andalus" pitchFamily="18" charset="-78"/>
              <a:cs typeface="Andalus" pitchFamily="18" charset="-78"/>
            </a:rPr>
            <a:t>Traitement des opérations en cours de réalisation (travaux et prestations en cours)</a:t>
          </a:r>
        </a:p>
        <a:p>
          <a:pPr algn="l"/>
          <a:r>
            <a:rPr lang="fr-FR" sz="1100" b="1" baseline="0" smtClean="0">
              <a:latin typeface="Andalus" pitchFamily="18" charset="-78"/>
              <a:cs typeface="Andalus" pitchFamily="18" charset="-78"/>
            </a:rPr>
            <a:t>Il s’agit de travaux ou prestations réalisés à la clôture de l’exercice dans le cadre de contrats à</a:t>
          </a:r>
        </a:p>
        <a:p>
          <a:pPr algn="l"/>
          <a:r>
            <a:rPr lang="fr-FR" sz="1100" b="1" baseline="0" smtClean="0">
              <a:latin typeface="Andalus" pitchFamily="18" charset="-78"/>
              <a:cs typeface="Andalus" pitchFamily="18" charset="-78"/>
            </a:rPr>
            <a:t>long terme mais qui, contractuellement, ne peuvent pas encore faire l’objet d’une facturation.</a:t>
          </a:r>
        </a:p>
        <a:p>
          <a:pPr algn="l"/>
          <a:r>
            <a:rPr lang="fr-FR" sz="1100" b="1" baseline="0" smtClean="0">
              <a:latin typeface="Andalus" pitchFamily="18" charset="-78"/>
              <a:cs typeface="Andalus" pitchFamily="18" charset="-78"/>
            </a:rPr>
            <a:t>Ils sont évalués en accord avec le client sur la base de situations de travaux et sont enregistrés</a:t>
          </a:r>
        </a:p>
        <a:p>
          <a:pPr algn="l"/>
          <a:r>
            <a:rPr lang="fr-FR" sz="1100" b="1" baseline="0" smtClean="0">
              <a:latin typeface="Andalus" pitchFamily="18" charset="-78"/>
              <a:cs typeface="Andalus" pitchFamily="18" charset="-78"/>
            </a:rPr>
            <a:t>à leur coût hors TVA au débit du compte 417 « Créances sur travaux ou prestations en cours »</a:t>
          </a:r>
          <a:endParaRPr lang="fr-FR" sz="1100" b="1">
            <a:latin typeface="Andalus" pitchFamily="18" charset="-78"/>
            <a:cs typeface="Andalus" pitchFamily="18" charset="-78"/>
          </a:endParaRPr>
        </a:p>
      </xdr:txBody>
    </xdr:sp>
    <xdr:clientData/>
  </xdr:twoCellAnchor>
  <xdr:twoCellAnchor>
    <xdr:from>
      <xdr:col>19</xdr:col>
      <xdr:colOff>276225</xdr:colOff>
      <xdr:row>0</xdr:row>
      <xdr:rowOff>28575</xdr:rowOff>
    </xdr:from>
    <xdr:to>
      <xdr:col>21</xdr:col>
      <xdr:colOff>257175</xdr:colOff>
      <xdr:row>3</xdr:row>
      <xdr:rowOff>19050</xdr:rowOff>
    </xdr:to>
    <xdr:sp macro="" textlink="">
      <xdr:nvSpPr>
        <xdr:cNvPr id="3" name="Ellipse 2">
          <a:hlinkClick xmlns:r="http://schemas.openxmlformats.org/officeDocument/2006/relationships" r:id="rId1"/>
        </xdr:cNvPr>
        <xdr:cNvSpPr/>
      </xdr:nvSpPr>
      <xdr:spPr>
        <a:xfrm>
          <a:off x="7134225" y="28575"/>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142875</xdr:colOff>
      <xdr:row>0</xdr:row>
      <xdr:rowOff>28575</xdr:rowOff>
    </xdr:from>
    <xdr:to>
      <xdr:col>20</xdr:col>
      <xdr:colOff>123825</xdr:colOff>
      <xdr:row>3</xdr:row>
      <xdr:rowOff>19050</xdr:rowOff>
    </xdr:to>
    <xdr:sp macro="" textlink="">
      <xdr:nvSpPr>
        <xdr:cNvPr id="2" name="Ellipse 1">
          <a:hlinkClick xmlns:r="http://schemas.openxmlformats.org/officeDocument/2006/relationships" r:id="rId1"/>
        </xdr:cNvPr>
        <xdr:cNvSpPr/>
      </xdr:nvSpPr>
      <xdr:spPr>
        <a:xfrm>
          <a:off x="7000875" y="28575"/>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twoCellAnchor>
    <xdr:from>
      <xdr:col>0</xdr:col>
      <xdr:colOff>9525</xdr:colOff>
      <xdr:row>0</xdr:row>
      <xdr:rowOff>171449</xdr:rowOff>
    </xdr:from>
    <xdr:to>
      <xdr:col>16</xdr:col>
      <xdr:colOff>180975</xdr:colOff>
      <xdr:row>13</xdr:row>
      <xdr:rowOff>38100</xdr:rowOff>
    </xdr:to>
    <xdr:sp macro="" textlink="">
      <xdr:nvSpPr>
        <xdr:cNvPr id="3" name="Rectangle à coins arrondis 2"/>
        <xdr:cNvSpPr/>
      </xdr:nvSpPr>
      <xdr:spPr>
        <a:xfrm>
          <a:off x="9525" y="171449"/>
          <a:ext cx="6267450" cy="2343151"/>
        </a:xfrm>
        <a:prstGeom prst="roundRect">
          <a:avLst/>
        </a:prstGeom>
        <a:solidFill>
          <a:schemeClr val="accent1">
            <a:alpha val="36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fr-FR" sz="1200" b="1" u="sng" baseline="0" smtClean="0">
              <a:solidFill>
                <a:srgbClr val="FF0000"/>
              </a:solidFill>
              <a:latin typeface="Andalus" pitchFamily="18" charset="-78"/>
              <a:cs typeface="Andalus" pitchFamily="18" charset="-78"/>
            </a:rPr>
            <a:t>Ventes livrées non facturées </a:t>
          </a:r>
          <a:r>
            <a:rPr lang="fr-FR" sz="1200" b="1" baseline="0" smtClean="0">
              <a:solidFill>
                <a:schemeClr val="tx1"/>
              </a:solidFill>
              <a:latin typeface="Andalus" pitchFamily="18" charset="-78"/>
              <a:cs typeface="Andalus" pitchFamily="18" charset="-78"/>
            </a:rPr>
            <a:t>:</a:t>
          </a:r>
        </a:p>
        <a:p>
          <a:pPr algn="l"/>
          <a:r>
            <a:rPr lang="fr-FR" sz="1200" b="1" baseline="0" smtClean="0">
              <a:solidFill>
                <a:schemeClr val="tx1"/>
              </a:solidFill>
              <a:latin typeface="Andalus" pitchFamily="18" charset="-78"/>
              <a:cs typeface="Andalus" pitchFamily="18" charset="-78"/>
            </a:rPr>
            <a:t>A la clôture de l’exercice, les créances sur clients imputables à l’exercice pour lesquelles les</a:t>
          </a:r>
        </a:p>
        <a:p>
          <a:pPr algn="l"/>
          <a:r>
            <a:rPr lang="fr-FR" sz="1200" b="1" baseline="0" smtClean="0">
              <a:solidFill>
                <a:schemeClr val="tx1"/>
              </a:solidFill>
              <a:latin typeface="Andalus" pitchFamily="18" charset="-78"/>
              <a:cs typeface="Andalus" pitchFamily="18" charset="-78"/>
            </a:rPr>
            <a:t>pièces justificatives (facture, décompte) n’ont pas été établies, sont enregistrées pour leur</a:t>
          </a:r>
        </a:p>
        <a:p>
          <a:pPr algn="l"/>
          <a:r>
            <a:rPr lang="fr-FR" sz="1200" b="1" baseline="0" smtClean="0">
              <a:solidFill>
                <a:schemeClr val="tx1"/>
              </a:solidFill>
              <a:latin typeface="Andalus" pitchFamily="18" charset="-78"/>
              <a:cs typeface="Andalus" pitchFamily="18" charset="-78"/>
            </a:rPr>
            <a:t>montant toutes taxes comprises, au débit du compte 418 « Clients-produits non encore</a:t>
          </a:r>
        </a:p>
        <a:p>
          <a:pPr algn="l"/>
          <a:r>
            <a:rPr lang="fr-FR" sz="1200" b="1" baseline="0" smtClean="0">
              <a:solidFill>
                <a:schemeClr val="tx1"/>
              </a:solidFill>
              <a:latin typeface="Andalus" pitchFamily="18" charset="-78"/>
              <a:cs typeface="Andalus" pitchFamily="18" charset="-78"/>
            </a:rPr>
            <a:t>facturés ».</a:t>
          </a:r>
        </a:p>
        <a:p>
          <a:pPr algn="l"/>
          <a:r>
            <a:rPr lang="fr-FR" sz="1200" b="1" baseline="0" smtClean="0">
              <a:solidFill>
                <a:schemeClr val="tx1"/>
              </a:solidFill>
              <a:latin typeface="Andalus" pitchFamily="18" charset="-78"/>
              <a:cs typeface="Andalus" pitchFamily="18" charset="-78"/>
            </a:rPr>
            <a:t>Ce compte enregistre également les intérêts courus dus par les clients sur des créances non</a:t>
          </a:r>
        </a:p>
        <a:p>
          <a:pPr algn="l"/>
          <a:r>
            <a:rPr lang="fr-FR" sz="1200" b="1" baseline="0" smtClean="0">
              <a:solidFill>
                <a:schemeClr val="tx1"/>
              </a:solidFill>
              <a:latin typeface="Andalus" pitchFamily="18" charset="-78"/>
              <a:cs typeface="Andalus" pitchFamily="18" charset="-78"/>
            </a:rPr>
            <a:t>réglées.Il est crédité lors de l’établissement des factures par le débit des comptes de tiers</a:t>
          </a:r>
        </a:p>
        <a:p>
          <a:pPr algn="l"/>
          <a:r>
            <a:rPr lang="fr-FR" sz="1200" b="1" baseline="0" smtClean="0">
              <a:solidFill>
                <a:schemeClr val="tx1"/>
              </a:solidFill>
              <a:latin typeface="Andalus" pitchFamily="18" charset="-78"/>
              <a:cs typeface="Andalus" pitchFamily="18" charset="-78"/>
            </a:rPr>
            <a:t>concernés.</a:t>
          </a:r>
          <a:endParaRPr lang="fr-FR" sz="1200" b="1">
            <a:solidFill>
              <a:schemeClr val="tx1"/>
            </a:solidFill>
            <a:latin typeface="Andalus" pitchFamily="18" charset="-78"/>
            <a:cs typeface="Andalus" pitchFamily="18" charset="-7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4</xdr:row>
      <xdr:rowOff>57150</xdr:rowOff>
    </xdr:from>
    <xdr:to>
      <xdr:col>28</xdr:col>
      <xdr:colOff>133349</xdr:colOff>
      <xdr:row>43</xdr:row>
      <xdr:rowOff>28575</xdr:rowOff>
    </xdr:to>
    <xdr:pic>
      <xdr:nvPicPr>
        <xdr:cNvPr id="819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819150"/>
          <a:ext cx="10801349" cy="7400925"/>
        </a:xfrm>
        <a:prstGeom prst="rect">
          <a:avLst/>
        </a:prstGeom>
        <a:noFill/>
      </xdr:spPr>
    </xdr:pic>
    <xdr:clientData/>
  </xdr:twoCellAnchor>
  <xdr:twoCellAnchor>
    <xdr:from>
      <xdr:col>28</xdr:col>
      <xdr:colOff>209550</xdr:colOff>
      <xdr:row>0</xdr:row>
      <xdr:rowOff>57150</xdr:rowOff>
    </xdr:from>
    <xdr:to>
      <xdr:col>30</xdr:col>
      <xdr:colOff>190500</xdr:colOff>
      <xdr:row>2</xdr:row>
      <xdr:rowOff>171450</xdr:rowOff>
    </xdr:to>
    <xdr:sp macro="" textlink="">
      <xdr:nvSpPr>
        <xdr:cNvPr id="3" name="Ellipse 2">
          <a:hlinkClick xmlns:r="http://schemas.openxmlformats.org/officeDocument/2006/relationships" r:id="rId2"/>
        </xdr:cNvPr>
        <xdr:cNvSpPr/>
      </xdr:nvSpPr>
      <xdr:spPr>
        <a:xfrm>
          <a:off x="10877550" y="57150"/>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342899</xdr:colOff>
      <xdr:row>1</xdr:row>
      <xdr:rowOff>9525</xdr:rowOff>
    </xdr:from>
    <xdr:to>
      <xdr:col>11</xdr:col>
      <xdr:colOff>333375</xdr:colOff>
      <xdr:row>2</xdr:row>
      <xdr:rowOff>120777</xdr:rowOff>
    </xdr:to>
    <xdr:sp macro="" textlink="">
      <xdr:nvSpPr>
        <xdr:cNvPr id="3" name="Organigramme : Terminateur 2"/>
        <xdr:cNvSpPr/>
      </xdr:nvSpPr>
      <xdr:spPr>
        <a:xfrm>
          <a:off x="1485899" y="200025"/>
          <a:ext cx="3038476" cy="301752"/>
        </a:xfrm>
        <a:prstGeom prst="flowChartTerminator">
          <a:avLst/>
        </a:prstGeom>
        <a:solidFill>
          <a:schemeClr val="accent2">
            <a:alpha val="31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1100" b="1" baseline="0" smtClean="0">
              <a:solidFill>
                <a:sysClr val="windowText" lastClr="000000"/>
              </a:solidFill>
              <a:latin typeface="Comic Sans MS,Bold"/>
            </a:rPr>
            <a:t>Achats de matières et fournitures</a:t>
          </a:r>
          <a:endParaRPr lang="fr-FR" sz="1100">
            <a:solidFill>
              <a:sysClr val="windowText" lastClr="000000"/>
            </a:solidFill>
          </a:endParaRPr>
        </a:p>
      </xdr:txBody>
    </xdr:sp>
    <xdr:clientData/>
  </xdr:twoCellAnchor>
  <xdr:twoCellAnchor>
    <xdr:from>
      <xdr:col>17</xdr:col>
      <xdr:colOff>85725</xdr:colOff>
      <xdr:row>0</xdr:row>
      <xdr:rowOff>57150</xdr:rowOff>
    </xdr:from>
    <xdr:to>
      <xdr:col>19</xdr:col>
      <xdr:colOff>295275</xdr:colOff>
      <xdr:row>3</xdr:row>
      <xdr:rowOff>38100</xdr:rowOff>
    </xdr:to>
    <xdr:sp macro="" textlink="">
      <xdr:nvSpPr>
        <xdr:cNvPr id="4" name="Ellipse 3">
          <a:hlinkClick xmlns:r="http://schemas.openxmlformats.org/officeDocument/2006/relationships" r:id="rId1"/>
        </xdr:cNvPr>
        <xdr:cNvSpPr/>
      </xdr:nvSpPr>
      <xdr:spPr>
        <a:xfrm>
          <a:off x="6562725" y="57150"/>
          <a:ext cx="5905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38101</xdr:colOff>
      <xdr:row>0</xdr:row>
      <xdr:rowOff>1</xdr:rowOff>
    </xdr:from>
    <xdr:to>
      <xdr:col>12</xdr:col>
      <xdr:colOff>371475</xdr:colOff>
      <xdr:row>5</xdr:row>
      <xdr:rowOff>28575</xdr:rowOff>
    </xdr:to>
    <xdr:sp macro="" textlink="">
      <xdr:nvSpPr>
        <xdr:cNvPr id="2" name="Rectangle 1"/>
        <xdr:cNvSpPr/>
      </xdr:nvSpPr>
      <xdr:spPr>
        <a:xfrm>
          <a:off x="800101" y="1"/>
          <a:ext cx="4143374" cy="1362074"/>
        </a:xfrm>
        <a:prstGeom prst="rect">
          <a:avLst/>
        </a:prstGeom>
        <a:solidFill>
          <a:srgbClr val="00B0F0">
            <a:alpha val="29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fr-FR" sz="1200" b="1" u="sng" baseline="0" smtClean="0">
              <a:solidFill>
                <a:schemeClr val="tx1"/>
              </a:solidFill>
              <a:latin typeface="Andalus" pitchFamily="18" charset="-78"/>
              <a:cs typeface="Andalus" pitchFamily="18" charset="-78"/>
            </a:rPr>
            <a:t>MATIERES PREMIERES ET FOURNITURES STOCKEES</a:t>
          </a:r>
          <a:endParaRPr lang="fr-FR" sz="1200" b="1" baseline="0" smtClean="0">
            <a:solidFill>
              <a:schemeClr val="tx1"/>
            </a:solidFill>
            <a:latin typeface="Andalus" pitchFamily="18" charset="-78"/>
            <a:cs typeface="Andalus" pitchFamily="18" charset="-78"/>
          </a:endParaRPr>
        </a:p>
        <a:p>
          <a:pPr algn="l"/>
          <a:r>
            <a:rPr lang="fr-FR" sz="1200" b="1" baseline="0" smtClean="0">
              <a:solidFill>
                <a:schemeClr val="tx1"/>
              </a:solidFill>
              <a:latin typeface="Andalus" pitchFamily="18" charset="-78"/>
              <a:cs typeface="Andalus" pitchFamily="18" charset="-78"/>
            </a:rPr>
            <a:t>381 – Matières premières et fournitures stockées</a:t>
          </a:r>
        </a:p>
        <a:p>
          <a:pPr algn="l"/>
          <a:r>
            <a:rPr lang="fr-FR" sz="1200" b="1" baseline="0" smtClean="0">
              <a:solidFill>
                <a:schemeClr val="tx1"/>
              </a:solidFill>
              <a:latin typeface="Andalus" pitchFamily="18" charset="-78"/>
              <a:cs typeface="Andalus" pitchFamily="18" charset="-78"/>
            </a:rPr>
            <a:t>3811 – Achats de matières premières et fournitures stockées</a:t>
          </a:r>
        </a:p>
        <a:p>
          <a:pPr algn="l"/>
          <a:r>
            <a:rPr lang="fr-FR" sz="1200" b="1" baseline="0" smtClean="0">
              <a:solidFill>
                <a:schemeClr val="tx1"/>
              </a:solidFill>
              <a:latin typeface="Andalus" pitchFamily="18" charset="-78"/>
              <a:cs typeface="Andalus" pitchFamily="18" charset="-78"/>
            </a:rPr>
            <a:t>3818 – Frais accessoires d’achats sur matières et fournitures</a:t>
          </a:r>
          <a:endParaRPr lang="fr-FR" sz="1200">
            <a:solidFill>
              <a:schemeClr val="tx1"/>
            </a:solidFill>
            <a:latin typeface="Andalus" pitchFamily="18" charset="-78"/>
            <a:cs typeface="Andalus" pitchFamily="18" charset="-78"/>
          </a:endParaRPr>
        </a:p>
      </xdr:txBody>
    </xdr:sp>
    <xdr:clientData/>
  </xdr:twoCellAnchor>
  <xdr:twoCellAnchor>
    <xdr:from>
      <xdr:col>18</xdr:col>
      <xdr:colOff>0</xdr:colOff>
      <xdr:row>0</xdr:row>
      <xdr:rowOff>0</xdr:rowOff>
    </xdr:from>
    <xdr:to>
      <xdr:col>19</xdr:col>
      <xdr:colOff>209550</xdr:colOff>
      <xdr:row>2</xdr:row>
      <xdr:rowOff>28575</xdr:rowOff>
    </xdr:to>
    <xdr:sp macro="" textlink="">
      <xdr:nvSpPr>
        <xdr:cNvPr id="3" name="Ellipse 2">
          <a:hlinkClick xmlns:r="http://schemas.openxmlformats.org/officeDocument/2006/relationships" r:id="rId1"/>
        </xdr:cNvPr>
        <xdr:cNvSpPr/>
      </xdr:nvSpPr>
      <xdr:spPr>
        <a:xfrm>
          <a:off x="6858000" y="0"/>
          <a:ext cx="5905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twoCellAnchor>
    <xdr:from>
      <xdr:col>2</xdr:col>
      <xdr:colOff>9524</xdr:colOff>
      <xdr:row>64</xdr:row>
      <xdr:rowOff>76200</xdr:rowOff>
    </xdr:from>
    <xdr:to>
      <xdr:col>13</xdr:col>
      <xdr:colOff>352425</xdr:colOff>
      <xdr:row>66</xdr:row>
      <xdr:rowOff>38100</xdr:rowOff>
    </xdr:to>
    <xdr:sp macro="" textlink="">
      <xdr:nvSpPr>
        <xdr:cNvPr id="4" name="Rectangle 3"/>
        <xdr:cNvSpPr/>
      </xdr:nvSpPr>
      <xdr:spPr>
        <a:xfrm>
          <a:off x="771524" y="17421225"/>
          <a:ext cx="4533901" cy="495300"/>
        </a:xfrm>
        <a:prstGeom prst="rect">
          <a:avLst/>
        </a:prstGeom>
        <a:solidFill>
          <a:srgbClr val="002060">
            <a:alpha val="34000"/>
          </a:srgbClr>
        </a:solidFill>
      </xdr:spPr>
      <xdr:style>
        <a:lnRef idx="1">
          <a:schemeClr val="accent3"/>
        </a:lnRef>
        <a:fillRef idx="3">
          <a:schemeClr val="accent3"/>
        </a:fillRef>
        <a:effectRef idx="2">
          <a:schemeClr val="accent3"/>
        </a:effectRef>
        <a:fontRef idx="minor">
          <a:schemeClr val="lt1"/>
        </a:fontRef>
      </xdr:style>
      <xdr:txBody>
        <a:bodyPr vertOverflow="clip" rtlCol="0" anchor="t"/>
        <a:lstStyle/>
        <a:p>
          <a:pPr algn="l"/>
          <a:r>
            <a:rPr lang="fr-FR" sz="1100" baseline="0" smtClean="0">
              <a:solidFill>
                <a:schemeClr val="tx1"/>
              </a:solidFill>
              <a:latin typeface="Comic Sans MS"/>
            </a:rPr>
            <a:t>Sachant que la moitié de la matière a été utilisée pour obtenir un</a:t>
          </a:r>
        </a:p>
        <a:p>
          <a:pPr algn="l"/>
          <a:r>
            <a:rPr lang="fr-FR" sz="1100" baseline="0" smtClean="0">
              <a:solidFill>
                <a:schemeClr val="tx1"/>
              </a:solidFill>
              <a:latin typeface="Comic Sans MS"/>
            </a:rPr>
            <a:t>produit fini, passer l'écriture de consommation.</a:t>
          </a:r>
          <a:endParaRPr lang="fr-FR"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295274</xdr:colOff>
      <xdr:row>0</xdr:row>
      <xdr:rowOff>57149</xdr:rowOff>
    </xdr:from>
    <xdr:to>
      <xdr:col>16</xdr:col>
      <xdr:colOff>28575</xdr:colOff>
      <xdr:row>13</xdr:row>
      <xdr:rowOff>152400</xdr:rowOff>
    </xdr:to>
    <xdr:sp macro="" textlink="">
      <xdr:nvSpPr>
        <xdr:cNvPr id="2" name="Rectangle à coins arrondis 1"/>
        <xdr:cNvSpPr/>
      </xdr:nvSpPr>
      <xdr:spPr>
        <a:xfrm>
          <a:off x="295274" y="57149"/>
          <a:ext cx="5829301" cy="2571751"/>
        </a:xfrm>
        <a:prstGeom prst="roundRect">
          <a:avLst/>
        </a:prstGeom>
        <a:solidFill>
          <a:srgbClr val="7030A0">
            <a:alpha val="24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fr-FR" sz="1100" b="1" u="dbl" baseline="0" smtClean="0">
              <a:solidFill>
                <a:srgbClr val="000000"/>
              </a:solidFill>
              <a:latin typeface="Andalus" pitchFamily="18" charset="-78"/>
              <a:cs typeface="Andalus" pitchFamily="18" charset="-78"/>
            </a:rPr>
            <a:t>Traitement comptable d’une augmentation de capital </a:t>
          </a:r>
        </a:p>
        <a:p>
          <a:pPr marL="0" marR="0" indent="0" algn="l" defTabSz="914400" eaLnBrk="1" fontAlgn="auto" latinLnBrk="0" hangingPunct="1">
            <a:lnSpc>
              <a:spcPct val="100000"/>
            </a:lnSpc>
            <a:spcBef>
              <a:spcPts val="0"/>
            </a:spcBef>
            <a:spcAft>
              <a:spcPts val="0"/>
            </a:spcAft>
            <a:buClrTx/>
            <a:buSzTx/>
            <a:buFontTx/>
            <a:buNone/>
            <a:tabLst/>
            <a:defRPr/>
          </a:pPr>
          <a:r>
            <a:rPr lang="fr-FR" sz="1100" b="1" u="none" baseline="0" smtClean="0">
              <a:solidFill>
                <a:srgbClr val="FF0000"/>
              </a:solidFill>
              <a:latin typeface="+mn-lt"/>
            </a:rPr>
            <a:t>Définition :</a:t>
          </a:r>
          <a:r>
            <a:rPr lang="fr-FR" sz="1100" b="1" u="none" baseline="0" smtClean="0">
              <a:solidFill>
                <a:srgbClr val="000000"/>
              </a:solidFill>
              <a:latin typeface="+mn-lt"/>
            </a:rPr>
            <a:t> </a:t>
          </a:r>
        </a:p>
        <a:p>
          <a:pPr marL="0" marR="0" indent="0" algn="l" defTabSz="914400" eaLnBrk="1" fontAlgn="auto" latinLnBrk="0" hangingPunct="1">
            <a:lnSpc>
              <a:spcPct val="100000"/>
            </a:lnSpc>
            <a:spcBef>
              <a:spcPts val="0"/>
            </a:spcBef>
            <a:spcAft>
              <a:spcPts val="0"/>
            </a:spcAft>
            <a:buClrTx/>
            <a:buSzTx/>
            <a:buFontTx/>
            <a:buNone/>
            <a:tabLst/>
            <a:defRPr/>
          </a:pPr>
          <a:r>
            <a:rPr lang="fr-FR" sz="1100" b="1" baseline="0" smtClean="0">
              <a:solidFill>
                <a:srgbClr val="000000"/>
              </a:solidFill>
              <a:latin typeface="Andalus" pitchFamily="18" charset="-78"/>
              <a:cs typeface="Andalus" pitchFamily="18" charset="-78"/>
            </a:rPr>
            <a:t>Le capital social est augmenté soit par émission d’actions nouvelles, soit par majoration du montant minimal des actions existantes, ou par incorporation des réserves.</a:t>
          </a:r>
          <a:endParaRPr lang="fr-FR" sz="1050" baseline="0" smtClean="0">
            <a:solidFill>
              <a:srgbClr val="000000"/>
            </a:solidFill>
            <a:latin typeface="+mn-lt"/>
          </a:endParaRPr>
        </a:p>
        <a:p>
          <a:r>
            <a:rPr lang="fr-FR" sz="1100" b="1" u="sng" baseline="0" smtClean="0">
              <a:solidFill>
                <a:srgbClr val="FF0000"/>
              </a:solidFill>
              <a:latin typeface="+mn-lt"/>
            </a:rPr>
            <a:t>numéraire</a:t>
          </a:r>
          <a:r>
            <a:rPr lang="fr-FR" sz="1100" b="1" baseline="0" smtClean="0">
              <a:solidFill>
                <a:srgbClr val="FF0000"/>
              </a:solidFill>
              <a:latin typeface="+mn-lt"/>
            </a:rPr>
            <a:t> </a:t>
          </a:r>
        </a:p>
        <a:p>
          <a:pPr marL="0" marR="0" indent="0" defTabSz="914400" eaLnBrk="1" fontAlgn="auto" latinLnBrk="0" hangingPunct="1">
            <a:lnSpc>
              <a:spcPct val="100000"/>
            </a:lnSpc>
            <a:spcBef>
              <a:spcPts val="0"/>
            </a:spcBef>
            <a:spcAft>
              <a:spcPts val="0"/>
            </a:spcAft>
            <a:buClrTx/>
            <a:buSzTx/>
            <a:buFontTx/>
            <a:buNone/>
            <a:tabLst/>
            <a:defRPr/>
          </a:pPr>
          <a:r>
            <a:rPr lang="fr-FR" sz="1100" b="1" baseline="0" smtClean="0">
              <a:solidFill>
                <a:srgbClr val="000000"/>
              </a:solidFill>
              <a:latin typeface="Andalus" pitchFamily="18" charset="-78"/>
              <a:cs typeface="Andalus" pitchFamily="18" charset="-78"/>
            </a:rPr>
            <a:t>Les souscriptions sont comptabilisées au crédit du compte 4563 « associes versements reçus sur augmentation du capital »par le crédit du compte de trésorerie ou le compte du notaire recevant les fonds, à la fin de la souscription le compte 4563 est débité par le crédit du compte capital pour la nominale des actions souscrites et par le crédit du compte 1041 « prime de mission » pour le montant de la prime. </a:t>
          </a:r>
          <a:endParaRPr lang="fr-FR" sz="1100" b="1" baseline="0" smtClean="0">
            <a:solidFill>
              <a:srgbClr val="FF0000"/>
            </a:solidFill>
            <a:latin typeface="Andalus" pitchFamily="18" charset="-78"/>
            <a:cs typeface="Andalus" pitchFamily="18" charset="-78"/>
          </a:endParaRPr>
        </a:p>
        <a:p>
          <a:pPr marL="0" marR="0" indent="0" algn="l" defTabSz="914400" eaLnBrk="1" fontAlgn="auto" latinLnBrk="0" hangingPunct="1">
            <a:lnSpc>
              <a:spcPct val="100000"/>
            </a:lnSpc>
            <a:spcBef>
              <a:spcPts val="0"/>
            </a:spcBef>
            <a:spcAft>
              <a:spcPts val="0"/>
            </a:spcAft>
            <a:buClrTx/>
            <a:buSzTx/>
            <a:buFontTx/>
            <a:buNone/>
            <a:tabLst/>
            <a:defRPr/>
          </a:pPr>
          <a:r>
            <a:rPr lang="fr-FR" sz="1100" baseline="0" smtClean="0">
              <a:solidFill>
                <a:srgbClr val="000000"/>
              </a:solidFill>
              <a:latin typeface="Andalus" pitchFamily="18" charset="-78"/>
              <a:cs typeface="Andalus" pitchFamily="18" charset="-78"/>
            </a:rPr>
            <a:t> </a:t>
          </a:r>
          <a:endParaRPr lang="fr-FR" sz="1100" b="1" baseline="0" smtClean="0">
            <a:solidFill>
              <a:srgbClr val="000000"/>
            </a:solidFill>
            <a:latin typeface="Andalus" pitchFamily="18" charset="-78"/>
            <a:cs typeface="Andalus" pitchFamily="18" charset="-78"/>
          </a:endParaRPr>
        </a:p>
        <a:p>
          <a:pPr marL="0" marR="0" indent="0" algn="l" defTabSz="914400" eaLnBrk="1" fontAlgn="auto" latinLnBrk="0" hangingPunct="1">
            <a:lnSpc>
              <a:spcPct val="100000"/>
            </a:lnSpc>
            <a:spcBef>
              <a:spcPts val="0"/>
            </a:spcBef>
            <a:spcAft>
              <a:spcPts val="0"/>
            </a:spcAft>
            <a:buClrTx/>
            <a:buSzTx/>
            <a:buFontTx/>
            <a:buNone/>
            <a:tabLst/>
            <a:defRPr/>
          </a:pPr>
          <a:endParaRPr lang="fr-FR" sz="1100" b="1" baseline="0" smtClean="0">
            <a:solidFill>
              <a:srgbClr val="000000"/>
            </a:solidFill>
            <a:latin typeface="Andalus" pitchFamily="18" charset="-78"/>
            <a:cs typeface="Andalus" pitchFamily="18" charset="-78"/>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100" b="1" baseline="0" smtClean="0">
              <a:solidFill>
                <a:srgbClr val="000000"/>
              </a:solidFill>
              <a:latin typeface="Andalus" pitchFamily="18" charset="-78"/>
              <a:cs typeface="Andalus" pitchFamily="18" charset="-78"/>
            </a:rPr>
            <a:t> </a:t>
          </a:r>
          <a:endParaRPr lang="fr-FR" sz="1100">
            <a:latin typeface="Andalus" pitchFamily="18" charset="-78"/>
            <a:cs typeface="Andalus" pitchFamily="18" charset="-78"/>
          </a:endParaRPr>
        </a:p>
      </xdr:txBody>
    </xdr:sp>
    <xdr:clientData/>
  </xdr:twoCellAnchor>
  <xdr:twoCellAnchor>
    <xdr:from>
      <xdr:col>18</xdr:col>
      <xdr:colOff>352425</xdr:colOff>
      <xdr:row>0</xdr:row>
      <xdr:rowOff>28575</xdr:rowOff>
    </xdr:from>
    <xdr:to>
      <xdr:col>20</xdr:col>
      <xdr:colOff>180975</xdr:colOff>
      <xdr:row>3</xdr:row>
      <xdr:rowOff>19050</xdr:rowOff>
    </xdr:to>
    <xdr:sp macro="" textlink="">
      <xdr:nvSpPr>
        <xdr:cNvPr id="5" name="Ellipse 4">
          <a:hlinkClick xmlns:r="http://schemas.openxmlformats.org/officeDocument/2006/relationships" r:id="rId1"/>
        </xdr:cNvPr>
        <xdr:cNvSpPr/>
      </xdr:nvSpPr>
      <xdr:spPr>
        <a:xfrm>
          <a:off x="6829425" y="28575"/>
          <a:ext cx="5905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0</xdr:row>
      <xdr:rowOff>142874</xdr:rowOff>
    </xdr:from>
    <xdr:to>
      <xdr:col>15</xdr:col>
      <xdr:colOff>28575</xdr:colOff>
      <xdr:row>18</xdr:row>
      <xdr:rowOff>180975</xdr:rowOff>
    </xdr:to>
    <xdr:sp macro="" textlink="">
      <xdr:nvSpPr>
        <xdr:cNvPr id="2" name="Rectangle à coins arrondis 1"/>
        <xdr:cNvSpPr/>
      </xdr:nvSpPr>
      <xdr:spPr>
        <a:xfrm>
          <a:off x="390525" y="142874"/>
          <a:ext cx="5353050" cy="3467101"/>
        </a:xfrm>
        <a:prstGeom prst="roundRect">
          <a:avLst/>
        </a:prstGeom>
        <a:solidFill>
          <a:srgbClr val="FF0000">
            <a:alpha val="3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fr-FR" sz="1100" b="1" baseline="0" smtClean="0">
              <a:solidFill>
                <a:srgbClr val="FF0000"/>
              </a:solidFill>
              <a:latin typeface="+mn-lt"/>
            </a:rPr>
            <a:t>Le traitement comptable des subventions : </a:t>
          </a:r>
        </a:p>
        <a:p>
          <a:pPr algn="l"/>
          <a:r>
            <a:rPr lang="fr-FR" sz="1100" b="1" baseline="0" smtClean="0">
              <a:solidFill>
                <a:srgbClr val="000000"/>
              </a:solidFill>
              <a:latin typeface="+mn-lt"/>
            </a:rPr>
            <a:t>Les subventions d’investissement sont accordées par l’état ou les collectivités publiques, les organismes internationaux, ou les tiers en vue d’acquérir ou de créer des immobilisations, les comptes qui abritent ces subventions sont : </a:t>
          </a:r>
          <a:endParaRPr lang="fr-FR" sz="1050" baseline="0" smtClean="0">
            <a:solidFill>
              <a:srgbClr val="000000"/>
            </a:solidFill>
            <a:latin typeface="+mn-lt"/>
          </a:endParaRPr>
        </a:p>
        <a:p>
          <a:r>
            <a:rPr lang="fr-FR" sz="1100" b="1" baseline="0" smtClean="0">
              <a:solidFill>
                <a:srgbClr val="FF0000"/>
              </a:solidFill>
              <a:latin typeface="+mn-lt"/>
            </a:rPr>
            <a:t>le compte 131 « Subvention d’équipement » </a:t>
          </a:r>
        </a:p>
        <a:p>
          <a:r>
            <a:rPr lang="fr-FR" sz="1100" b="1" baseline="0" smtClean="0">
              <a:solidFill>
                <a:srgbClr val="000000"/>
              </a:solidFill>
              <a:latin typeface="+mn-lt"/>
            </a:rPr>
            <a:t>Sont des subventions dont bénéficié l’entreprise en vue d’acquérir ou de créer des biens déterminés il est subdivisé en deux compte </a:t>
          </a:r>
        </a:p>
        <a:p>
          <a:r>
            <a:rPr lang="fr-FR" sz="1100" b="1" baseline="0" smtClean="0">
              <a:solidFill>
                <a:srgbClr val="000000"/>
              </a:solidFill>
              <a:latin typeface="Wingdings"/>
            </a:rPr>
            <a:t> </a:t>
          </a:r>
          <a:r>
            <a:rPr lang="fr-FR" sz="1100" b="1" baseline="0" smtClean="0">
              <a:solidFill>
                <a:srgbClr val="000000"/>
              </a:solidFill>
              <a:latin typeface="+mn-lt"/>
            </a:rPr>
            <a:t>Le compte 1311 subvention d’équipement </a:t>
          </a:r>
        </a:p>
        <a:p>
          <a:r>
            <a:rPr lang="fr-FR" sz="1100" b="1" baseline="0" smtClean="0">
              <a:solidFill>
                <a:srgbClr val="000000"/>
              </a:solidFill>
              <a:latin typeface="Wingdings"/>
            </a:rPr>
            <a:t> </a:t>
          </a:r>
          <a:r>
            <a:rPr lang="fr-FR" sz="1100" b="1" baseline="0" smtClean="0">
              <a:solidFill>
                <a:srgbClr val="000000"/>
              </a:solidFill>
              <a:latin typeface="+mn-lt"/>
            </a:rPr>
            <a:t>Le compte 1319 subvention d’équipement inscrite en résultat </a:t>
          </a:r>
        </a:p>
        <a:p>
          <a:r>
            <a:rPr lang="fr-FR" sz="1100" b="1" baseline="0" smtClean="0">
              <a:solidFill>
                <a:srgbClr val="FF0000"/>
              </a:solidFill>
              <a:latin typeface="+mn-lt"/>
            </a:rPr>
            <a:t>Fonctionnement comptable </a:t>
          </a:r>
          <a:r>
            <a:rPr lang="fr-FR" sz="1100" b="1" baseline="0" smtClean="0">
              <a:solidFill>
                <a:srgbClr val="000000"/>
              </a:solidFill>
              <a:latin typeface="+mn-lt"/>
            </a:rPr>
            <a:t>: </a:t>
          </a:r>
        </a:p>
        <a:p>
          <a:r>
            <a:rPr lang="fr-FR" sz="1100" baseline="0" smtClean="0">
              <a:solidFill>
                <a:srgbClr val="000000"/>
              </a:solidFill>
              <a:latin typeface="Wingdings"/>
            </a:rPr>
            <a:t> </a:t>
          </a:r>
          <a:r>
            <a:rPr lang="fr-FR" sz="1100" b="1" baseline="0" smtClean="0">
              <a:solidFill>
                <a:srgbClr val="000000"/>
              </a:solidFill>
              <a:latin typeface="Andalus" pitchFamily="18" charset="-78"/>
              <a:cs typeface="Andalus" pitchFamily="18" charset="-78"/>
            </a:rPr>
            <a:t>Le compte 1311 (subventions d’équipement) est crédité par le débit : </a:t>
          </a:r>
        </a:p>
        <a:p>
          <a:r>
            <a:rPr lang="fr-FR" sz="1100" b="1" baseline="0" smtClean="0">
              <a:solidFill>
                <a:srgbClr val="000000"/>
              </a:solidFill>
              <a:latin typeface="Andalus" pitchFamily="18" charset="-78"/>
              <a:cs typeface="Andalus" pitchFamily="18" charset="-78"/>
            </a:rPr>
            <a:t> du compte approprie de la classe 2 (immobilisation) </a:t>
          </a:r>
        </a:p>
        <a:p>
          <a:r>
            <a:rPr lang="fr-FR" sz="1100" b="1" baseline="0" smtClean="0">
              <a:solidFill>
                <a:srgbClr val="000000"/>
              </a:solidFill>
              <a:latin typeface="Andalus" pitchFamily="18" charset="-78"/>
              <a:cs typeface="Andalus" pitchFamily="18" charset="-78"/>
            </a:rPr>
            <a:t> du compte 4411 en cas d’une subvention sous forme de numéraire </a:t>
          </a:r>
          <a:endParaRPr lang="fr-FR" sz="1100" baseline="0" smtClean="0">
            <a:solidFill>
              <a:schemeClr val="lt1"/>
            </a:solidFill>
            <a:latin typeface="+mn-lt"/>
            <a:ea typeface="+mn-ea"/>
            <a:cs typeface="+mn-cs"/>
          </a:endParaRPr>
        </a:p>
        <a:p>
          <a:r>
            <a:rPr lang="fr-FR" sz="1100" b="1" baseline="0" smtClean="0">
              <a:solidFill>
                <a:srgbClr val="FF0000"/>
              </a:solidFill>
              <a:latin typeface="+mn-lt"/>
              <a:ea typeface="+mn-ea"/>
              <a:cs typeface="+mn-cs"/>
            </a:rPr>
            <a:t>Le compte 1319 est débité à la clôture par : </a:t>
          </a:r>
        </a:p>
        <a:p>
          <a:r>
            <a:rPr lang="fr-FR" sz="1100" b="1" baseline="0" smtClean="0">
              <a:solidFill>
                <a:schemeClr val="tx1"/>
              </a:solidFill>
              <a:latin typeface="Andalus" pitchFamily="18" charset="-78"/>
              <a:ea typeface="+mn-ea"/>
              <a:cs typeface="Andalus" pitchFamily="18" charset="-78"/>
            </a:rPr>
            <a:t> le crédit du compte 754 « quotte part des subventions d’équipement virée au résultat de l’exercice pour la partie rapportée au résultat </a:t>
          </a:r>
        </a:p>
        <a:p>
          <a:endParaRPr lang="fr-FR" sz="1100" b="1" baseline="0" smtClean="0">
            <a:solidFill>
              <a:srgbClr val="000000"/>
            </a:solidFill>
            <a:latin typeface="Andalus" pitchFamily="18" charset="-78"/>
            <a:cs typeface="Andalus" pitchFamily="18" charset="-78"/>
          </a:endParaRPr>
        </a:p>
        <a:p>
          <a:pPr algn="l"/>
          <a:endParaRPr lang="fr-FR" sz="1100" b="1"/>
        </a:p>
      </xdr:txBody>
    </xdr:sp>
    <xdr:clientData/>
  </xdr:twoCellAnchor>
  <xdr:twoCellAnchor>
    <xdr:from>
      <xdr:col>0</xdr:col>
      <xdr:colOff>95250</xdr:colOff>
      <xdr:row>34</xdr:row>
      <xdr:rowOff>266699</xdr:rowOff>
    </xdr:from>
    <xdr:to>
      <xdr:col>16</xdr:col>
      <xdr:colOff>276225</xdr:colOff>
      <xdr:row>47</xdr:row>
      <xdr:rowOff>47625</xdr:rowOff>
    </xdr:to>
    <xdr:sp macro="" textlink="">
      <xdr:nvSpPr>
        <xdr:cNvPr id="3" name="Rectangle à coins arrondis 2"/>
        <xdr:cNvSpPr/>
      </xdr:nvSpPr>
      <xdr:spPr>
        <a:xfrm>
          <a:off x="95250" y="7686674"/>
          <a:ext cx="6210300" cy="2333626"/>
        </a:xfrm>
        <a:prstGeom prst="roundRect">
          <a:avLst/>
        </a:prstGeom>
        <a:solidFill>
          <a:srgbClr val="FFFF00">
            <a:alpha val="31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fr-FR" sz="1100" b="1" i="1" baseline="0" smtClean="0">
              <a:solidFill>
                <a:srgbClr val="FF0000"/>
              </a:solidFill>
              <a:latin typeface="+mn-lt"/>
            </a:rPr>
            <a:t>(Art</a:t>
          </a:r>
          <a:r>
            <a:rPr lang="fr-FR" sz="1100" b="1" i="1" baseline="0" smtClean="0">
              <a:solidFill>
                <a:srgbClr val="FF0000"/>
              </a:solidFill>
              <a:latin typeface="Arial"/>
            </a:rPr>
            <a:t>. 144 </a:t>
          </a:r>
          <a:r>
            <a:rPr lang="fr-FR" sz="1100" b="1" i="1" baseline="0" smtClean="0">
              <a:solidFill>
                <a:srgbClr val="000000"/>
              </a:solidFill>
              <a:latin typeface="Arial"/>
            </a:rPr>
            <a:t>− </a:t>
          </a:r>
          <a:r>
            <a:rPr lang="fr-FR" sz="1100" b="1" i="1" baseline="0" smtClean="0">
              <a:solidFill>
                <a:srgbClr val="000000"/>
              </a:solidFill>
              <a:latin typeface="+mn-lt"/>
            </a:rPr>
            <a:t>Les subventions d’équipement accordées aux entreprises par l’Etat ou les collectivités territoriales ne sont pas comprises dans les résultats de l’exercice en cours à la date de leur versement. Elles sont rapportées, par fractions égales, aux bénéfices imposables de chacun des cinq (05) exercices suivants. </a:t>
          </a:r>
        </a:p>
        <a:p>
          <a:r>
            <a:rPr lang="fr-FR" sz="1100" i="1" baseline="0" smtClean="0">
              <a:solidFill>
                <a:srgbClr val="000000"/>
              </a:solidFill>
              <a:latin typeface="+mn-lt"/>
            </a:rPr>
            <a:t>Toutefois, les subventions destinées à acquérir des équipements amortissables sur une durée supérieure à cinq (05) ans sont rapportées dans les conditions définies ci-dessus aux exercices afférents à la période d’amortissement. En cas de cession des immobilisations acquises par lesdites subventions, la fraction de la Subvention non encore rapportée aux bases de l’impôt est retranchée de la valeur comptable de ces Immobilisations pour la détermination de la plus-value imposable ou de la moins-value, Les subventions d’exploitation et d’équilibre encaissées font partie du résultat net de l’exercice de leur encaissement.). </a:t>
          </a:r>
          <a:endParaRPr lang="fr-FR" sz="1100"/>
        </a:p>
      </xdr:txBody>
    </xdr:sp>
    <xdr:clientData/>
  </xdr:twoCellAnchor>
  <xdr:twoCellAnchor>
    <xdr:from>
      <xdr:col>18</xdr:col>
      <xdr:colOff>0</xdr:colOff>
      <xdr:row>1</xdr:row>
      <xdr:rowOff>0</xdr:rowOff>
    </xdr:from>
    <xdr:to>
      <xdr:col>19</xdr:col>
      <xdr:colOff>209550</xdr:colOff>
      <xdr:row>3</xdr:row>
      <xdr:rowOff>180975</xdr:rowOff>
    </xdr:to>
    <xdr:sp macro="" textlink="">
      <xdr:nvSpPr>
        <xdr:cNvPr id="4" name="Ellipse 3">
          <a:hlinkClick xmlns:r="http://schemas.openxmlformats.org/officeDocument/2006/relationships" r:id="rId1"/>
        </xdr:cNvPr>
        <xdr:cNvSpPr/>
      </xdr:nvSpPr>
      <xdr:spPr>
        <a:xfrm>
          <a:off x="6791325" y="190500"/>
          <a:ext cx="5905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9525</xdr:colOff>
      <xdr:row>0</xdr:row>
      <xdr:rowOff>66675</xdr:rowOff>
    </xdr:from>
    <xdr:to>
      <xdr:col>21</xdr:col>
      <xdr:colOff>371475</xdr:colOff>
      <xdr:row>3</xdr:row>
      <xdr:rowOff>57150</xdr:rowOff>
    </xdr:to>
    <xdr:sp macro="" textlink="">
      <xdr:nvSpPr>
        <xdr:cNvPr id="2" name="Ellipse 1">
          <a:hlinkClick xmlns:r="http://schemas.openxmlformats.org/officeDocument/2006/relationships" r:id="rId1"/>
        </xdr:cNvPr>
        <xdr:cNvSpPr/>
      </xdr:nvSpPr>
      <xdr:spPr>
        <a:xfrm>
          <a:off x="6486525" y="66675"/>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twoCellAnchor>
    <xdr:from>
      <xdr:col>3</xdr:col>
      <xdr:colOff>28576</xdr:colOff>
      <xdr:row>0</xdr:row>
      <xdr:rowOff>0</xdr:rowOff>
    </xdr:from>
    <xdr:to>
      <xdr:col>15</xdr:col>
      <xdr:colOff>361950</xdr:colOff>
      <xdr:row>10</xdr:row>
      <xdr:rowOff>85725</xdr:rowOff>
    </xdr:to>
    <xdr:sp macro="" textlink="">
      <xdr:nvSpPr>
        <xdr:cNvPr id="3" name="Rectangle à coins arrondis 2"/>
        <xdr:cNvSpPr/>
      </xdr:nvSpPr>
      <xdr:spPr>
        <a:xfrm>
          <a:off x="790576" y="0"/>
          <a:ext cx="4905374" cy="1990725"/>
        </a:xfrm>
        <a:prstGeom prst="roundRect">
          <a:avLst/>
        </a:prstGeom>
        <a:solidFill>
          <a:srgbClr val="92D050">
            <a:alpha val="38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endParaRPr lang="fr-FR" sz="1000" baseline="0" smtClean="0">
            <a:solidFill>
              <a:srgbClr val="000000"/>
            </a:solidFill>
            <a:latin typeface="+mn-lt"/>
          </a:endParaRPr>
        </a:p>
        <a:p>
          <a:pPr algn="ctr"/>
          <a:r>
            <a:rPr lang="fr-FR" sz="1600" b="1" baseline="0" smtClean="0">
              <a:solidFill>
                <a:srgbClr val="000000"/>
              </a:solidFill>
              <a:latin typeface="+mn-lt"/>
            </a:rPr>
            <a:t>La méthode à l’avancement </a:t>
          </a:r>
        </a:p>
        <a:p>
          <a:pPr marL="0" marR="0" indent="0" algn="l" defTabSz="914400" eaLnBrk="1" fontAlgn="auto" latinLnBrk="0" hangingPunct="1">
            <a:lnSpc>
              <a:spcPct val="100000"/>
            </a:lnSpc>
            <a:spcBef>
              <a:spcPts val="0"/>
            </a:spcBef>
            <a:spcAft>
              <a:spcPts val="0"/>
            </a:spcAft>
            <a:buClrTx/>
            <a:buSzTx/>
            <a:buFontTx/>
            <a:buNone/>
            <a:tabLst/>
            <a:defRPr/>
          </a:pPr>
          <a:r>
            <a:rPr lang="fr-FR" sz="1600" baseline="0" smtClean="0">
              <a:solidFill>
                <a:srgbClr val="000000"/>
              </a:solidFill>
              <a:latin typeface="+mn-lt"/>
            </a:rPr>
            <a:t>Cette méthode consiste à comptabiliser les charges et les produits au système de l’avancement de l’opération, le résultat comptable est dégagé en appliquant le pourcentage d’avancement au résultat à terminaison. </a:t>
          </a:r>
          <a:endParaRPr lang="fr-FR" sz="1600" b="1" baseline="0" smtClean="0">
            <a:solidFill>
              <a:srgbClr val="000000"/>
            </a:solidFill>
            <a:latin typeface="+mn-lt"/>
          </a:endParaRPr>
        </a:p>
        <a:p>
          <a:pPr algn="ctr"/>
          <a:endParaRPr lang="fr-FR" sz="1600"/>
        </a:p>
      </xdr:txBody>
    </xdr:sp>
    <xdr:clientData/>
  </xdr:twoCellAnchor>
  <xdr:twoCellAnchor>
    <xdr:from>
      <xdr:col>5</xdr:col>
      <xdr:colOff>19049</xdr:colOff>
      <xdr:row>45</xdr:row>
      <xdr:rowOff>57150</xdr:rowOff>
    </xdr:from>
    <xdr:to>
      <xdr:col>11</xdr:col>
      <xdr:colOff>295275</xdr:colOff>
      <xdr:row>49</xdr:row>
      <xdr:rowOff>19050</xdr:rowOff>
    </xdr:to>
    <xdr:sp macro="" textlink="">
      <xdr:nvSpPr>
        <xdr:cNvPr id="4" name="Ellipse 3"/>
        <xdr:cNvSpPr/>
      </xdr:nvSpPr>
      <xdr:spPr>
        <a:xfrm>
          <a:off x="1543049" y="10553700"/>
          <a:ext cx="2562226" cy="800100"/>
        </a:xfrm>
        <a:prstGeom prst="ellipse">
          <a:avLst/>
        </a:prstGeom>
        <a:solidFill>
          <a:srgbClr val="FF0000">
            <a:alpha val="31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endParaRPr lang="fr-FR" sz="1050" baseline="0" smtClean="0">
            <a:solidFill>
              <a:srgbClr val="000000"/>
            </a:solidFill>
            <a:latin typeface="+mn-lt"/>
          </a:endParaRPr>
        </a:p>
        <a:p>
          <a:r>
            <a:rPr lang="fr-FR" sz="1100" b="1" baseline="0" smtClean="0">
              <a:solidFill>
                <a:srgbClr val="000000"/>
              </a:solidFill>
              <a:latin typeface="+mn-lt"/>
            </a:rPr>
            <a:t>Les travaux de fin d’exercice </a:t>
          </a:r>
        </a:p>
        <a:p>
          <a:pPr algn="l"/>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57149</xdr:colOff>
      <xdr:row>0</xdr:row>
      <xdr:rowOff>152400</xdr:rowOff>
    </xdr:from>
    <xdr:to>
      <xdr:col>14</xdr:col>
      <xdr:colOff>9524</xdr:colOff>
      <xdr:row>6</xdr:row>
      <xdr:rowOff>9525</xdr:rowOff>
    </xdr:to>
    <xdr:sp macro="" textlink="">
      <xdr:nvSpPr>
        <xdr:cNvPr id="2" name="Rectangle à coins arrondis 1"/>
        <xdr:cNvSpPr/>
      </xdr:nvSpPr>
      <xdr:spPr>
        <a:xfrm>
          <a:off x="1200149" y="152400"/>
          <a:ext cx="4143375" cy="1000125"/>
        </a:xfrm>
        <a:prstGeom prst="roundRect">
          <a:avLst/>
        </a:prstGeom>
        <a:solidFill>
          <a:srgbClr val="92D050">
            <a:alpha val="37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endParaRPr lang="fr-FR" sz="1050" baseline="0" smtClean="0">
            <a:solidFill>
              <a:srgbClr val="000000"/>
            </a:solidFill>
            <a:latin typeface="+mn-lt"/>
          </a:endParaRPr>
        </a:p>
        <a:p>
          <a:r>
            <a:rPr lang="fr-FR" sz="1100" b="1" i="1" baseline="0" smtClean="0">
              <a:solidFill>
                <a:srgbClr val="FF0000"/>
              </a:solidFill>
              <a:latin typeface="+mn-lt"/>
            </a:rPr>
            <a:t>652- « Moins values sur sortie d’immobilisation non financières » : </a:t>
          </a:r>
        </a:p>
        <a:p>
          <a:r>
            <a:rPr lang="fr-FR" sz="1100" b="1" baseline="0" smtClean="0">
              <a:solidFill>
                <a:srgbClr val="000000"/>
              </a:solidFill>
              <a:latin typeface="Andalus" pitchFamily="18" charset="-78"/>
              <a:cs typeface="Andalus" pitchFamily="18" charset="-78"/>
            </a:rPr>
            <a:t>Ce compte enregistre à son débit le montant de la perte dégagée lors de la cession d’une immobilisation corporelle </a:t>
          </a:r>
          <a:endParaRPr lang="fr-FR" sz="1100" b="1">
            <a:latin typeface="Andalus" pitchFamily="18" charset="-78"/>
            <a:cs typeface="Andalus" pitchFamily="18" charset="-78"/>
          </a:endParaRPr>
        </a:p>
      </xdr:txBody>
    </xdr:sp>
    <xdr:clientData/>
  </xdr:twoCellAnchor>
  <xdr:twoCellAnchor>
    <xdr:from>
      <xdr:col>17</xdr:col>
      <xdr:colOff>352425</xdr:colOff>
      <xdr:row>0</xdr:row>
      <xdr:rowOff>9525</xdr:rowOff>
    </xdr:from>
    <xdr:to>
      <xdr:col>19</xdr:col>
      <xdr:colOff>333375</xdr:colOff>
      <xdr:row>3</xdr:row>
      <xdr:rowOff>0</xdr:rowOff>
    </xdr:to>
    <xdr:sp macro="" textlink="">
      <xdr:nvSpPr>
        <xdr:cNvPr id="3" name="Ellipse 2">
          <a:hlinkClick xmlns:r="http://schemas.openxmlformats.org/officeDocument/2006/relationships" r:id="rId1"/>
        </xdr:cNvPr>
        <xdr:cNvSpPr/>
      </xdr:nvSpPr>
      <xdr:spPr>
        <a:xfrm>
          <a:off x="6829425" y="9525"/>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twoCellAnchor>
    <xdr:from>
      <xdr:col>0</xdr:col>
      <xdr:colOff>342900</xdr:colOff>
      <xdr:row>17</xdr:row>
      <xdr:rowOff>133350</xdr:rowOff>
    </xdr:from>
    <xdr:to>
      <xdr:col>16</xdr:col>
      <xdr:colOff>38100</xdr:colOff>
      <xdr:row>23</xdr:row>
      <xdr:rowOff>104775</xdr:rowOff>
    </xdr:to>
    <xdr:sp macro="" textlink="">
      <xdr:nvSpPr>
        <xdr:cNvPr id="4" name="Rectangle à coins arrondis 3"/>
        <xdr:cNvSpPr/>
      </xdr:nvSpPr>
      <xdr:spPr>
        <a:xfrm>
          <a:off x="342900" y="4019550"/>
          <a:ext cx="5791200" cy="1114425"/>
        </a:xfrm>
        <a:prstGeom prst="roundRect">
          <a:avLst/>
        </a:prstGeom>
        <a:solidFill>
          <a:srgbClr val="002060">
            <a:alpha val="31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fr-FR" sz="1100" b="1" i="1" u="sng" baseline="0" smtClean="0">
              <a:solidFill>
                <a:srgbClr val="FF0000"/>
              </a:solidFill>
              <a:latin typeface="Andalus" pitchFamily="18" charset="-78"/>
              <a:cs typeface="Andalus" pitchFamily="18" charset="-78"/>
            </a:rPr>
            <a:t>Remarque : </a:t>
          </a:r>
        </a:p>
        <a:p>
          <a:r>
            <a:rPr lang="fr-FR" sz="1100" i="1" baseline="0" smtClean="0">
              <a:solidFill>
                <a:srgbClr val="000000"/>
              </a:solidFill>
              <a:latin typeface="Andalus" pitchFamily="18" charset="-78"/>
              <a:cs typeface="Andalus" pitchFamily="18" charset="-78"/>
            </a:rPr>
            <a:t>Le vérificateur doit examiner la valeur d’origine de l’immobilisation et les amortissements pratiqués afin de comparer le prix de cession avec la valeur résiduelle (moins values ou plus value). </a:t>
          </a:r>
          <a:endParaRPr lang="fr-FR" sz="1100">
            <a:latin typeface="Andalus" pitchFamily="18" charset="-78"/>
            <a:cs typeface="Andalus" pitchFamily="18" charset="-78"/>
          </a:endParaRPr>
        </a:p>
      </xdr:txBody>
    </xdr:sp>
    <xdr:clientData/>
  </xdr:twoCellAnchor>
  <xdr:twoCellAnchor>
    <xdr:from>
      <xdr:col>1</xdr:col>
      <xdr:colOff>47625</xdr:colOff>
      <xdr:row>24</xdr:row>
      <xdr:rowOff>182880</xdr:rowOff>
    </xdr:from>
    <xdr:to>
      <xdr:col>16</xdr:col>
      <xdr:colOff>9525</xdr:colOff>
      <xdr:row>29</xdr:row>
      <xdr:rowOff>152399</xdr:rowOff>
    </xdr:to>
    <xdr:sp macro="" textlink="">
      <xdr:nvSpPr>
        <xdr:cNvPr id="5" name="Rectangle à coins arrondis 4"/>
        <xdr:cNvSpPr/>
      </xdr:nvSpPr>
      <xdr:spPr>
        <a:xfrm>
          <a:off x="428625" y="5402580"/>
          <a:ext cx="5676900" cy="922019"/>
        </a:xfrm>
        <a:prstGeom prst="roundRect">
          <a:avLst/>
        </a:prstGeom>
        <a:solidFill>
          <a:srgbClr val="92D050">
            <a:alpha val="2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fr-FR" sz="1100" b="1" i="1" u="sng" baseline="0" smtClean="0">
              <a:solidFill>
                <a:srgbClr val="FF0000"/>
              </a:solidFill>
              <a:latin typeface="Andalus" pitchFamily="18" charset="-78"/>
              <a:cs typeface="Andalus" pitchFamily="18" charset="-78"/>
            </a:rPr>
            <a:t>Remarque : </a:t>
          </a:r>
        </a:p>
        <a:p>
          <a:r>
            <a:rPr lang="fr-FR" sz="1100" b="1" i="1" baseline="0" smtClean="0">
              <a:solidFill>
                <a:srgbClr val="000000"/>
              </a:solidFill>
              <a:latin typeface="Andalus" pitchFamily="18" charset="-78"/>
              <a:cs typeface="Andalus" pitchFamily="18" charset="-78"/>
            </a:rPr>
            <a:t>Le vérificateur doit examiner le paiement et la déclaration de la retenu en matière de l’IRG opérée sur les montants alloués (Article 46 du CID) </a:t>
          </a:r>
          <a:endParaRPr lang="fr-FR" sz="1100" b="1">
            <a:latin typeface="Andalus" pitchFamily="18" charset="-78"/>
            <a:cs typeface="Andalus" pitchFamily="18" charset="-7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0</xdr:row>
      <xdr:rowOff>76202</xdr:rowOff>
    </xdr:from>
    <xdr:to>
      <xdr:col>16</xdr:col>
      <xdr:colOff>28575</xdr:colOff>
      <xdr:row>12</xdr:row>
      <xdr:rowOff>133350</xdr:rowOff>
    </xdr:to>
    <xdr:sp macro="" textlink="">
      <xdr:nvSpPr>
        <xdr:cNvPr id="2" name="Rectangle à coins arrondis 1"/>
        <xdr:cNvSpPr/>
      </xdr:nvSpPr>
      <xdr:spPr>
        <a:xfrm>
          <a:off x="390525" y="76202"/>
          <a:ext cx="5734050" cy="234314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fr-FR" sz="1100" baseline="0" smtClean="0">
              <a:solidFill>
                <a:srgbClr val="FF0000"/>
              </a:solidFill>
              <a:latin typeface="Andalus" pitchFamily="18" charset="-78"/>
              <a:cs typeface="Andalus" pitchFamily="18" charset="-78"/>
            </a:rPr>
            <a:t>Facturation à des clients en monnaies étrangères</a:t>
          </a:r>
        </a:p>
        <a:p>
          <a:pPr algn="l"/>
          <a:r>
            <a:rPr lang="fr-FR" sz="1100" b="1" baseline="0" smtClean="0">
              <a:latin typeface="Andalus" pitchFamily="18" charset="-78"/>
              <a:cs typeface="Andalus" pitchFamily="18" charset="-78"/>
            </a:rPr>
            <a:t>Le traitement comptable précédent s’applique aux opérations de ventes effectuées en</a:t>
          </a:r>
        </a:p>
        <a:p>
          <a:pPr algn="l"/>
          <a:r>
            <a:rPr lang="fr-FR" sz="1100" b="1" baseline="0" smtClean="0">
              <a:latin typeface="Andalus" pitchFamily="18" charset="-78"/>
              <a:cs typeface="Andalus" pitchFamily="18" charset="-78"/>
            </a:rPr>
            <a:t>monnaies étrangères, avec cette particularité que les créance en devise sont converties en</a:t>
          </a:r>
        </a:p>
        <a:p>
          <a:pPr algn="l"/>
          <a:r>
            <a:rPr lang="fr-FR" sz="1100" b="1" baseline="0" smtClean="0">
              <a:latin typeface="Andalus" pitchFamily="18" charset="-78"/>
              <a:cs typeface="Andalus" pitchFamily="18" charset="-78"/>
            </a:rPr>
            <a:t>dinars sur la base du cours de change de la devise concernée à la date de l’accord des parties.</a:t>
          </a:r>
        </a:p>
        <a:p>
          <a:pPr algn="l"/>
          <a:r>
            <a:rPr lang="fr-FR" sz="1100" baseline="0" smtClean="0">
              <a:latin typeface="Wingdings"/>
              <a:cs typeface="Arial"/>
            </a:rPr>
            <a:t> </a:t>
          </a:r>
          <a:r>
            <a:rPr lang="fr-FR" sz="1100" b="1" baseline="0" smtClean="0">
              <a:solidFill>
                <a:srgbClr val="FF0000"/>
              </a:solidFill>
              <a:latin typeface="Andalus" pitchFamily="18" charset="-78"/>
              <a:cs typeface="Andalus" pitchFamily="18" charset="-78"/>
            </a:rPr>
            <a:t>Schéma d’enregistrement de la facture :</a:t>
          </a:r>
        </a:p>
        <a:p>
          <a:pPr algn="l"/>
          <a:r>
            <a:rPr lang="fr-FR" sz="1100" b="1" baseline="0" smtClean="0">
              <a:latin typeface="Andalus" pitchFamily="18" charset="-78"/>
              <a:cs typeface="Andalus" pitchFamily="18" charset="-78"/>
            </a:rPr>
            <a:t> Débit : compte 411y « clients (Devises) » : montant devise converti au taux de change</a:t>
          </a:r>
        </a:p>
        <a:p>
          <a:pPr algn="l"/>
          <a:r>
            <a:rPr lang="fr-FR" sz="1100" b="1" baseline="0" smtClean="0">
              <a:latin typeface="Andalus" pitchFamily="18" charset="-78"/>
              <a:cs typeface="Andalus" pitchFamily="18" charset="-78"/>
            </a:rPr>
            <a:t>de la transaction (montant HT car les exportationssont exonérées)</a:t>
          </a:r>
        </a:p>
        <a:p>
          <a:pPr algn="l"/>
          <a:r>
            <a:rPr lang="fr-FR" sz="1100" b="1" baseline="0" smtClean="0">
              <a:latin typeface="Andalus" pitchFamily="18" charset="-78"/>
              <a:cs typeface="Andalus" pitchFamily="18" charset="-78"/>
            </a:rPr>
            <a:t> Crédit du Compte 70x « ventes de marchandises, de produits fabriqués, de prestations</a:t>
          </a:r>
        </a:p>
        <a:p>
          <a:pPr algn="l"/>
          <a:r>
            <a:rPr lang="fr-FR" sz="1100" b="1" baseline="0" smtClean="0">
              <a:latin typeface="Andalus" pitchFamily="18" charset="-78"/>
              <a:cs typeface="Andalus" pitchFamily="18" charset="-78"/>
            </a:rPr>
            <a:t>de service et produits annexes » : (montant HT)</a:t>
          </a:r>
          <a:endParaRPr lang="fr-FR" sz="1100" b="1">
            <a:latin typeface="Andalus" pitchFamily="18" charset="-78"/>
            <a:cs typeface="Andalus" pitchFamily="18" charset="-78"/>
          </a:endParaRPr>
        </a:p>
      </xdr:txBody>
    </xdr:sp>
    <xdr:clientData/>
  </xdr:twoCellAnchor>
  <xdr:twoCellAnchor>
    <xdr:from>
      <xdr:col>17</xdr:col>
      <xdr:colOff>66675</xdr:colOff>
      <xdr:row>0</xdr:row>
      <xdr:rowOff>57150</xdr:rowOff>
    </xdr:from>
    <xdr:to>
      <xdr:col>19</xdr:col>
      <xdr:colOff>47625</xdr:colOff>
      <xdr:row>3</xdr:row>
      <xdr:rowOff>47625</xdr:rowOff>
    </xdr:to>
    <xdr:sp macro="" textlink="">
      <xdr:nvSpPr>
        <xdr:cNvPr id="3" name="Ellipse 2">
          <a:hlinkClick xmlns:r="http://schemas.openxmlformats.org/officeDocument/2006/relationships" r:id="rId1"/>
        </xdr:cNvPr>
        <xdr:cNvSpPr/>
      </xdr:nvSpPr>
      <xdr:spPr>
        <a:xfrm>
          <a:off x="6543675" y="57150"/>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0</xdr:row>
      <xdr:rowOff>76199</xdr:rowOff>
    </xdr:from>
    <xdr:to>
      <xdr:col>16</xdr:col>
      <xdr:colOff>266700</xdr:colOff>
      <xdr:row>7</xdr:row>
      <xdr:rowOff>161924</xdr:rowOff>
    </xdr:to>
    <xdr:sp macro="" textlink="">
      <xdr:nvSpPr>
        <xdr:cNvPr id="2" name="Rectangle à coins arrondis 1"/>
        <xdr:cNvSpPr/>
      </xdr:nvSpPr>
      <xdr:spPr>
        <a:xfrm>
          <a:off x="28575" y="76199"/>
          <a:ext cx="633412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fr-FR" sz="1100" b="1" baseline="0" smtClean="0">
              <a:latin typeface="Andalus" pitchFamily="18" charset="-78"/>
              <a:cs typeface="Andalus" pitchFamily="18" charset="-78"/>
            </a:rPr>
            <a:t>Créances clients en devises </a:t>
          </a:r>
          <a:r>
            <a:rPr lang="fr-FR" sz="1100" baseline="0" smtClean="0">
              <a:latin typeface="Arial"/>
              <a:cs typeface="Arial"/>
            </a:rPr>
            <a:t>:</a:t>
          </a:r>
        </a:p>
        <a:p>
          <a:pPr algn="l"/>
          <a:r>
            <a:rPr lang="fr-FR" sz="1100" b="1" baseline="0" smtClean="0">
              <a:latin typeface="Andalus" pitchFamily="18" charset="-78"/>
              <a:cs typeface="Andalus" pitchFamily="18" charset="-78"/>
            </a:rPr>
            <a:t>Les comptes de créances sur clients en devises qui subsistent à la fin de l’exercice, doivent être</a:t>
          </a:r>
        </a:p>
        <a:p>
          <a:pPr algn="l"/>
          <a:r>
            <a:rPr lang="fr-FR" sz="1100" b="1" baseline="0" smtClean="0">
              <a:latin typeface="Andalus" pitchFamily="18" charset="-78"/>
              <a:cs typeface="Andalus" pitchFamily="18" charset="-78"/>
            </a:rPr>
            <a:t>corrigés sur la base du cours de change à cette date. La différence, qui constitue selon le cas</a:t>
          </a:r>
        </a:p>
        <a:p>
          <a:pPr algn="l"/>
          <a:r>
            <a:rPr lang="fr-FR" sz="1100" b="1" baseline="0" smtClean="0">
              <a:latin typeface="Andalus" pitchFamily="18" charset="-78"/>
              <a:cs typeface="Andalus" pitchFamily="18" charset="-78"/>
            </a:rPr>
            <a:t>un gain ou une perte, est comptabilisée au compte de résultat dans la limite de la couverture de</a:t>
          </a:r>
        </a:p>
        <a:p>
          <a:pPr algn="l"/>
          <a:r>
            <a:rPr lang="fr-FR" sz="1100" b="1" baseline="0" smtClean="0">
              <a:latin typeface="Andalus" pitchFamily="18" charset="-78"/>
              <a:cs typeface="Andalus" pitchFamily="18" charset="-78"/>
            </a:rPr>
            <a:t>change éventuellement prise par l’entité.</a:t>
          </a:r>
          <a:endParaRPr lang="fr-FR" sz="1100" b="1">
            <a:latin typeface="Andalus" pitchFamily="18" charset="-78"/>
            <a:cs typeface="Andalus" pitchFamily="18" charset="-78"/>
          </a:endParaRPr>
        </a:p>
      </xdr:txBody>
    </xdr:sp>
    <xdr:clientData/>
  </xdr:twoCellAnchor>
  <xdr:twoCellAnchor>
    <xdr:from>
      <xdr:col>17</xdr:col>
      <xdr:colOff>314325</xdr:colOff>
      <xdr:row>0</xdr:row>
      <xdr:rowOff>38100</xdr:rowOff>
    </xdr:from>
    <xdr:to>
      <xdr:col>19</xdr:col>
      <xdr:colOff>295275</xdr:colOff>
      <xdr:row>3</xdr:row>
      <xdr:rowOff>28575</xdr:rowOff>
    </xdr:to>
    <xdr:sp macro="" textlink="">
      <xdr:nvSpPr>
        <xdr:cNvPr id="3" name="Ellipse 2">
          <a:hlinkClick xmlns:r="http://schemas.openxmlformats.org/officeDocument/2006/relationships" r:id="rId1"/>
        </xdr:cNvPr>
        <xdr:cNvSpPr/>
      </xdr:nvSpPr>
      <xdr:spPr>
        <a:xfrm>
          <a:off x="6791325" y="38100"/>
          <a:ext cx="742950" cy="561975"/>
        </a:xfrm>
        <a:prstGeom prst="ellipse">
          <a:avLst/>
        </a:prstGeom>
        <a:solidFill>
          <a:srgbClr val="002060">
            <a:alpha val="16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FR" sz="700" b="1">
              <a:solidFill>
                <a:schemeClr val="tx1"/>
              </a:solidFill>
            </a:rPr>
            <a:t>Menu</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L5:M22"/>
  <sheetViews>
    <sheetView showGridLines="0" showRowColHeaders="0" tabSelected="1" workbookViewId="0"/>
  </sheetViews>
  <sheetFormatPr baseColWidth="10" defaultColWidth="5.7109375" defaultRowHeight="15"/>
  <cols>
    <col min="1" max="5" width="5.7109375" style="109"/>
    <col min="6" max="6" width="5.85546875" style="109" customWidth="1"/>
    <col min="7" max="16384" width="5.7109375" style="109"/>
  </cols>
  <sheetData>
    <row r="5" spans="13:13" ht="22.5">
      <c r="M5" s="108"/>
    </row>
    <row r="22" spans="12:12">
      <c r="L22" s="110"/>
    </row>
  </sheetData>
  <sheetProtection password="C7AA" sheet="1" objects="1" scenarios="1"/>
  <pageMargins left="0.25" right="0.25" top="0.39" bottom="0.44"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dimension ref="A2:S25"/>
  <sheetViews>
    <sheetView showGridLines="0" showRowColHeaders="0" workbookViewId="0"/>
  </sheetViews>
  <sheetFormatPr baseColWidth="10" defaultColWidth="5.7109375" defaultRowHeight="15"/>
  <cols>
    <col min="18" max="18" width="0" hidden="1" customWidth="1"/>
  </cols>
  <sheetData>
    <row r="2" spans="1:19">
      <c r="S2">
        <v>188</v>
      </c>
    </row>
    <row r="11" spans="1:19" ht="21">
      <c r="A11" s="1" t="s">
        <v>144</v>
      </c>
      <c r="D11" s="498">
        <v>44196</v>
      </c>
      <c r="E11" s="499"/>
      <c r="F11" s="500"/>
    </row>
    <row r="13" spans="1:19" ht="21">
      <c r="A13" s="1" t="s">
        <v>145</v>
      </c>
      <c r="H13" s="501">
        <v>45000</v>
      </c>
      <c r="I13" s="502"/>
      <c r="J13" s="502"/>
      <c r="K13" s="503"/>
    </row>
    <row r="14" spans="1:19" ht="15.75" thickBot="1"/>
    <row r="15" spans="1:19" ht="16.5" thickBot="1">
      <c r="A15" s="198" t="s">
        <v>38</v>
      </c>
      <c r="B15" s="197"/>
      <c r="C15" s="195" t="s">
        <v>3</v>
      </c>
      <c r="D15" s="195"/>
      <c r="E15" s="195"/>
      <c r="F15" s="195"/>
      <c r="G15" s="195"/>
      <c r="H15" s="195"/>
      <c r="I15" s="195"/>
      <c r="J15" s="198" t="s">
        <v>39</v>
      </c>
      <c r="K15" s="195"/>
      <c r="L15" s="195"/>
      <c r="M15" s="197"/>
      <c r="N15" s="198" t="s">
        <v>40</v>
      </c>
      <c r="O15" s="195"/>
      <c r="P15" s="195"/>
      <c r="Q15" s="197"/>
    </row>
    <row r="16" spans="1:19" ht="21">
      <c r="A16" s="357" t="s">
        <v>146</v>
      </c>
      <c r="B16" s="358"/>
      <c r="C16" s="359" t="s">
        <v>148</v>
      </c>
      <c r="D16" s="360"/>
      <c r="E16" s="360"/>
      <c r="F16" s="360"/>
      <c r="G16" s="360"/>
      <c r="H16" s="360"/>
      <c r="I16" s="361"/>
      <c r="J16" s="455">
        <f>H13</f>
        <v>45000</v>
      </c>
      <c r="K16" s="456"/>
      <c r="L16" s="456"/>
      <c r="M16" s="457"/>
      <c r="N16" s="458"/>
      <c r="O16" s="456"/>
      <c r="P16" s="456"/>
      <c r="Q16" s="457"/>
    </row>
    <row r="17" spans="1:18" ht="21.75" thickBot="1">
      <c r="A17" s="346" t="s">
        <v>147</v>
      </c>
      <c r="B17" s="348"/>
      <c r="C17" s="346" t="s">
        <v>149</v>
      </c>
      <c r="D17" s="347"/>
      <c r="E17" s="347"/>
      <c r="F17" s="347"/>
      <c r="G17" s="347"/>
      <c r="H17" s="347"/>
      <c r="I17" s="348"/>
      <c r="J17" s="462"/>
      <c r="K17" s="347"/>
      <c r="L17" s="347"/>
      <c r="M17" s="348"/>
      <c r="N17" s="462">
        <f>J16</f>
        <v>45000</v>
      </c>
      <c r="O17" s="347"/>
      <c r="P17" s="347"/>
      <c r="Q17" s="348"/>
    </row>
    <row r="18" spans="1:18" ht="21">
      <c r="A18" s="121"/>
      <c r="B18" s="122"/>
      <c r="C18" s="122"/>
      <c r="D18" s="122"/>
      <c r="E18" s="122"/>
      <c r="F18" s="122"/>
      <c r="G18" s="122"/>
      <c r="H18" s="122"/>
      <c r="I18" s="122"/>
      <c r="J18" s="123"/>
      <c r="K18" s="122"/>
      <c r="L18" s="122"/>
      <c r="M18" s="122"/>
      <c r="N18" s="123"/>
      <c r="O18" s="122"/>
      <c r="P18" s="122"/>
      <c r="Q18" s="124"/>
    </row>
    <row r="19" spans="1:18">
      <c r="A19" s="125"/>
      <c r="B19" s="126"/>
      <c r="C19" s="126"/>
      <c r="D19" s="126"/>
      <c r="E19" s="126"/>
      <c r="F19" s="126"/>
      <c r="G19" s="126"/>
      <c r="H19" s="126"/>
      <c r="I19" s="126"/>
      <c r="J19" s="126"/>
      <c r="K19" s="126"/>
      <c r="L19" s="126"/>
      <c r="M19" s="126"/>
      <c r="N19" s="126"/>
      <c r="O19" s="126"/>
      <c r="P19" s="126"/>
      <c r="Q19" s="127"/>
    </row>
    <row r="20" spans="1:18" ht="21">
      <c r="A20" s="147" t="s">
        <v>150</v>
      </c>
      <c r="B20" s="148"/>
      <c r="C20" s="148"/>
      <c r="D20" s="148"/>
      <c r="E20" s="148"/>
      <c r="F20" s="148"/>
      <c r="G20" s="148"/>
      <c r="H20" s="148"/>
      <c r="I20" s="148"/>
      <c r="J20" s="148"/>
      <c r="K20" s="148"/>
      <c r="L20" s="148"/>
      <c r="M20" s="148"/>
      <c r="N20" s="148"/>
      <c r="O20" s="148"/>
      <c r="P20" s="148"/>
      <c r="Q20" s="149"/>
    </row>
    <row r="21" spans="1:18" ht="15.75" thickBot="1"/>
    <row r="22" spans="1:18" ht="16.5" thickBot="1">
      <c r="A22" s="198" t="s">
        <v>38</v>
      </c>
      <c r="B22" s="197"/>
      <c r="C22" s="195" t="s">
        <v>3</v>
      </c>
      <c r="D22" s="195"/>
      <c r="E22" s="195"/>
      <c r="F22" s="195"/>
      <c r="G22" s="195"/>
      <c r="H22" s="195"/>
      <c r="I22" s="195"/>
      <c r="J22" s="198" t="s">
        <v>39</v>
      </c>
      <c r="K22" s="195"/>
      <c r="L22" s="195"/>
      <c r="M22" s="197"/>
      <c r="N22" s="198" t="s">
        <v>40</v>
      </c>
      <c r="O22" s="195"/>
      <c r="P22" s="195"/>
      <c r="Q22" s="197"/>
    </row>
    <row r="23" spans="1:18" ht="21">
      <c r="A23" s="357" t="s">
        <v>151</v>
      </c>
      <c r="B23" s="358"/>
      <c r="C23" s="359" t="s">
        <v>153</v>
      </c>
      <c r="D23" s="360"/>
      <c r="E23" s="360"/>
      <c r="F23" s="360"/>
      <c r="G23" s="360"/>
      <c r="H23" s="360"/>
      <c r="I23" s="361"/>
      <c r="J23" s="455">
        <f>N24+N25</f>
        <v>53550</v>
      </c>
      <c r="K23" s="456"/>
      <c r="L23" s="456"/>
      <c r="M23" s="457"/>
      <c r="N23" s="458"/>
      <c r="O23" s="456"/>
      <c r="P23" s="456"/>
      <c r="Q23" s="457"/>
    </row>
    <row r="24" spans="1:18" ht="21">
      <c r="A24" s="384" t="s">
        <v>146</v>
      </c>
      <c r="B24" s="385"/>
      <c r="C24" s="504" t="s">
        <v>154</v>
      </c>
      <c r="D24" s="338"/>
      <c r="E24" s="338"/>
      <c r="F24" s="338"/>
      <c r="G24" s="338"/>
      <c r="H24" s="338"/>
      <c r="I24" s="339"/>
      <c r="J24" s="451"/>
      <c r="K24" s="449"/>
      <c r="L24" s="449"/>
      <c r="M24" s="450"/>
      <c r="N24" s="451">
        <f>N17</f>
        <v>45000</v>
      </c>
      <c r="O24" s="449"/>
      <c r="P24" s="449"/>
      <c r="Q24" s="450"/>
      <c r="R24" s="75">
        <v>0.19</v>
      </c>
    </row>
    <row r="25" spans="1:18" ht="21.75" thickBot="1">
      <c r="A25" s="346" t="s">
        <v>152</v>
      </c>
      <c r="B25" s="348"/>
      <c r="C25" s="346" t="s">
        <v>155</v>
      </c>
      <c r="D25" s="347"/>
      <c r="E25" s="347"/>
      <c r="F25" s="347"/>
      <c r="G25" s="347"/>
      <c r="H25" s="347"/>
      <c r="I25" s="348"/>
      <c r="J25" s="462"/>
      <c r="K25" s="347"/>
      <c r="L25" s="347"/>
      <c r="M25" s="348"/>
      <c r="N25" s="462">
        <f>N17*R24</f>
        <v>8550</v>
      </c>
      <c r="O25" s="347"/>
      <c r="P25" s="347"/>
      <c r="Q25" s="348"/>
    </row>
  </sheetData>
  <sheetProtection password="C7AA" sheet="1" objects="1" scenarios="1"/>
  <mergeCells count="31">
    <mergeCell ref="A25:B25"/>
    <mergeCell ref="C25:I25"/>
    <mergeCell ref="J25:M25"/>
    <mergeCell ref="N25:Q25"/>
    <mergeCell ref="N22:Q22"/>
    <mergeCell ref="A24:B24"/>
    <mergeCell ref="C24:I24"/>
    <mergeCell ref="J24:M24"/>
    <mergeCell ref="N24:Q24"/>
    <mergeCell ref="A23:B23"/>
    <mergeCell ref="C23:I23"/>
    <mergeCell ref="J23:M23"/>
    <mergeCell ref="N23:Q23"/>
    <mergeCell ref="A20:Q20"/>
    <mergeCell ref="A22:B22"/>
    <mergeCell ref="C22:I22"/>
    <mergeCell ref="J22:M22"/>
    <mergeCell ref="N15:Q15"/>
    <mergeCell ref="A16:B16"/>
    <mergeCell ref="C16:I16"/>
    <mergeCell ref="J16:M16"/>
    <mergeCell ref="N16:Q16"/>
    <mergeCell ref="A17:B17"/>
    <mergeCell ref="C17:I17"/>
    <mergeCell ref="J17:M17"/>
    <mergeCell ref="N17:Q17"/>
    <mergeCell ref="D11:F11"/>
    <mergeCell ref="H13:K13"/>
    <mergeCell ref="A15:B15"/>
    <mergeCell ref="C15:I15"/>
    <mergeCell ref="J15:M15"/>
  </mergeCells>
  <pageMargins left="0.25" right="0.25" top="0.35" bottom="0.28999999999999998"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dimension ref="A16:R21"/>
  <sheetViews>
    <sheetView showGridLines="0" showRowColHeaders="0" workbookViewId="0"/>
  </sheetViews>
  <sheetFormatPr baseColWidth="10" defaultColWidth="5.7109375" defaultRowHeight="15"/>
  <cols>
    <col min="18" max="18" width="0" hidden="1" customWidth="1"/>
  </cols>
  <sheetData>
    <row r="16" spans="1:7" ht="21">
      <c r="A16" s="1" t="s">
        <v>157</v>
      </c>
      <c r="D16" s="501">
        <v>120000</v>
      </c>
      <c r="E16" s="502"/>
      <c r="F16" s="502"/>
      <c r="G16" s="503"/>
    </row>
    <row r="17" spans="1:18" ht="15.75" thickBot="1"/>
    <row r="18" spans="1:18" ht="16.5" thickBot="1">
      <c r="A18" s="198" t="s">
        <v>38</v>
      </c>
      <c r="B18" s="197"/>
      <c r="C18" s="195" t="s">
        <v>3</v>
      </c>
      <c r="D18" s="195"/>
      <c r="E18" s="195"/>
      <c r="F18" s="195"/>
      <c r="G18" s="195"/>
      <c r="H18" s="195"/>
      <c r="I18" s="195"/>
      <c r="J18" s="198" t="s">
        <v>39</v>
      </c>
      <c r="K18" s="195"/>
      <c r="L18" s="195"/>
      <c r="M18" s="197"/>
      <c r="N18" s="198" t="s">
        <v>40</v>
      </c>
      <c r="O18" s="195"/>
      <c r="P18" s="195"/>
      <c r="Q18" s="197"/>
    </row>
    <row r="19" spans="1:18" ht="21">
      <c r="A19" s="357" t="s">
        <v>158</v>
      </c>
      <c r="B19" s="358"/>
      <c r="C19" s="359" t="s">
        <v>160</v>
      </c>
      <c r="D19" s="360"/>
      <c r="E19" s="360"/>
      <c r="F19" s="360"/>
      <c r="G19" s="360"/>
      <c r="H19" s="360"/>
      <c r="I19" s="361"/>
      <c r="J19" s="455">
        <f>N20+N21</f>
        <v>142800</v>
      </c>
      <c r="K19" s="456"/>
      <c r="L19" s="456"/>
      <c r="M19" s="457"/>
      <c r="N19" s="458"/>
      <c r="O19" s="456"/>
      <c r="P19" s="456"/>
      <c r="Q19" s="457"/>
      <c r="R19" s="75">
        <v>0.19</v>
      </c>
    </row>
    <row r="20" spans="1:18" ht="21">
      <c r="A20" s="384" t="s">
        <v>159</v>
      </c>
      <c r="B20" s="385"/>
      <c r="C20" s="504" t="s">
        <v>161</v>
      </c>
      <c r="D20" s="338"/>
      <c r="E20" s="338"/>
      <c r="F20" s="338"/>
      <c r="G20" s="338"/>
      <c r="H20" s="338"/>
      <c r="I20" s="339"/>
      <c r="J20" s="451"/>
      <c r="K20" s="449"/>
      <c r="L20" s="449"/>
      <c r="M20" s="450"/>
      <c r="N20" s="451">
        <f>D16</f>
        <v>120000</v>
      </c>
      <c r="O20" s="449"/>
      <c r="P20" s="449"/>
      <c r="Q20" s="450"/>
    </row>
    <row r="21" spans="1:18" ht="21.75" thickBot="1">
      <c r="A21" s="346" t="s">
        <v>152</v>
      </c>
      <c r="B21" s="348"/>
      <c r="C21" s="346" t="s">
        <v>155</v>
      </c>
      <c r="D21" s="347"/>
      <c r="E21" s="347"/>
      <c r="F21" s="347"/>
      <c r="G21" s="347"/>
      <c r="H21" s="347"/>
      <c r="I21" s="348"/>
      <c r="J21" s="462"/>
      <c r="K21" s="347"/>
      <c r="L21" s="347"/>
      <c r="M21" s="348"/>
      <c r="N21" s="462">
        <f>D16*R19</f>
        <v>22800</v>
      </c>
      <c r="O21" s="347"/>
      <c r="P21" s="347"/>
      <c r="Q21" s="348"/>
    </row>
  </sheetData>
  <sheetProtection password="C7AA" sheet="1" objects="1" scenarios="1"/>
  <mergeCells count="17">
    <mergeCell ref="A21:B21"/>
    <mergeCell ref="C21:I21"/>
    <mergeCell ref="J21:M21"/>
    <mergeCell ref="N21:Q21"/>
    <mergeCell ref="A18:B18"/>
    <mergeCell ref="C18:I18"/>
    <mergeCell ref="J18:M18"/>
    <mergeCell ref="N18:Q18"/>
    <mergeCell ref="A19:B19"/>
    <mergeCell ref="C19:I19"/>
    <mergeCell ref="J19:M19"/>
    <mergeCell ref="N19:Q19"/>
    <mergeCell ref="D16:G16"/>
    <mergeCell ref="A20:B20"/>
    <mergeCell ref="C20:I20"/>
    <mergeCell ref="J20:M20"/>
    <mergeCell ref="N20:Q20"/>
  </mergeCells>
  <pageMargins left="0.25" right="0.25" top="0.37" bottom="0.3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dimension ref="B2:AA2"/>
  <sheetViews>
    <sheetView showGridLines="0" showRowColHeaders="0" workbookViewId="0"/>
  </sheetViews>
  <sheetFormatPr baseColWidth="10" defaultColWidth="5.7109375" defaultRowHeight="15"/>
  <sheetData>
    <row r="2" spans="2:27" ht="20.25">
      <c r="B2" s="505" t="s">
        <v>156</v>
      </c>
      <c r="C2" s="506"/>
      <c r="D2" s="506"/>
      <c r="E2" s="506"/>
      <c r="F2" s="506"/>
      <c r="G2" s="506"/>
      <c r="H2" s="506"/>
      <c r="I2" s="506"/>
      <c r="J2" s="506"/>
      <c r="K2" s="506"/>
      <c r="L2" s="506"/>
      <c r="M2" s="506"/>
      <c r="N2" s="506"/>
      <c r="O2" s="506"/>
      <c r="P2" s="506"/>
      <c r="Q2" s="506"/>
      <c r="R2" s="506"/>
      <c r="S2" s="506"/>
      <c r="T2" s="506"/>
      <c r="U2" s="506"/>
      <c r="V2" s="506"/>
      <c r="W2" s="506"/>
      <c r="X2" s="506"/>
      <c r="Y2" s="506"/>
      <c r="Z2" s="506"/>
      <c r="AA2" s="506"/>
    </row>
  </sheetData>
  <sheetProtection password="C7AA" sheet="1" objects="1" scenarios="1"/>
  <mergeCells count="1">
    <mergeCell ref="B2:AA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3:W55"/>
  <sheetViews>
    <sheetView showGridLines="0" showRowColHeaders="0" workbookViewId="0"/>
  </sheetViews>
  <sheetFormatPr baseColWidth="10" defaultColWidth="5.7109375" defaultRowHeight="15"/>
  <cols>
    <col min="19" max="19" width="0" hidden="1" customWidth="1"/>
  </cols>
  <sheetData>
    <row r="3" spans="1:17" ht="15.75" thickBot="1"/>
    <row r="4" spans="1:17" ht="22.5" thickTop="1" thickBot="1">
      <c r="A4" s="1" t="s">
        <v>0</v>
      </c>
      <c r="D4" s="131" t="s">
        <v>1</v>
      </c>
      <c r="E4" s="179">
        <v>42005</v>
      </c>
      <c r="F4" s="179"/>
      <c r="G4" s="180"/>
      <c r="H4" s="3"/>
    </row>
    <row r="5" spans="1:17" ht="16.5" thickTop="1" thickBot="1">
      <c r="D5" s="2"/>
      <c r="E5" s="4"/>
      <c r="G5" s="4"/>
    </row>
    <row r="6" spans="1:17" s="28" customFormat="1" ht="16.5" thickBot="1">
      <c r="A6" s="27" t="s">
        <v>2</v>
      </c>
      <c r="B6" s="181" t="s">
        <v>3</v>
      </c>
      <c r="C6" s="142"/>
      <c r="D6" s="142"/>
      <c r="E6" s="142"/>
      <c r="F6" s="142"/>
      <c r="G6" s="142"/>
      <c r="H6" s="182"/>
      <c r="I6" s="181" t="s">
        <v>4</v>
      </c>
      <c r="J6" s="182"/>
      <c r="K6" s="181" t="s">
        <v>5</v>
      </c>
      <c r="L6" s="142"/>
      <c r="M6" s="182"/>
      <c r="N6" s="181" t="s">
        <v>6</v>
      </c>
      <c r="O6" s="142"/>
      <c r="P6" s="142"/>
      <c r="Q6" s="143"/>
    </row>
    <row r="7" spans="1:17" s="6" customFormat="1" ht="21">
      <c r="A7" s="20" t="s">
        <v>7</v>
      </c>
      <c r="B7" s="183"/>
      <c r="C7" s="184"/>
      <c r="D7" s="184"/>
      <c r="E7" s="184"/>
      <c r="F7" s="184"/>
      <c r="G7" s="184"/>
      <c r="H7" s="185"/>
      <c r="I7" s="186">
        <v>100</v>
      </c>
      <c r="J7" s="187"/>
      <c r="K7" s="188">
        <v>300</v>
      </c>
      <c r="L7" s="189"/>
      <c r="M7" s="190"/>
      <c r="N7" s="191">
        <f>I7*K7</f>
        <v>30000</v>
      </c>
      <c r="O7" s="192"/>
      <c r="P7" s="192"/>
      <c r="Q7" s="193"/>
    </row>
    <row r="8" spans="1:17" s="6" customFormat="1" ht="21">
      <c r="A8" s="18" t="s">
        <v>8</v>
      </c>
      <c r="B8" s="160"/>
      <c r="C8" s="161"/>
      <c r="D8" s="161"/>
      <c r="E8" s="161"/>
      <c r="F8" s="161"/>
      <c r="G8" s="161"/>
      <c r="H8" s="162"/>
      <c r="I8" s="163">
        <v>0</v>
      </c>
      <c r="J8" s="164"/>
      <c r="K8" s="165">
        <v>500</v>
      </c>
      <c r="L8" s="166"/>
      <c r="M8" s="167"/>
      <c r="N8" s="168">
        <f t="shared" ref="N8:N11" si="0">I8*K8</f>
        <v>0</v>
      </c>
      <c r="O8" s="169"/>
      <c r="P8" s="169"/>
      <c r="Q8" s="170"/>
    </row>
    <row r="9" spans="1:17" s="6" customFormat="1" ht="21">
      <c r="A9" s="18" t="s">
        <v>9</v>
      </c>
      <c r="B9" s="160"/>
      <c r="C9" s="161"/>
      <c r="D9" s="161"/>
      <c r="E9" s="161"/>
      <c r="F9" s="161"/>
      <c r="G9" s="161"/>
      <c r="H9" s="162"/>
      <c r="I9" s="163">
        <v>0</v>
      </c>
      <c r="J9" s="164"/>
      <c r="K9" s="165">
        <v>0</v>
      </c>
      <c r="L9" s="166"/>
      <c r="M9" s="167"/>
      <c r="N9" s="168">
        <f t="shared" si="0"/>
        <v>0</v>
      </c>
      <c r="O9" s="169"/>
      <c r="P9" s="169"/>
      <c r="Q9" s="170"/>
    </row>
    <row r="10" spans="1:17" s="6" customFormat="1" ht="21">
      <c r="A10" s="18" t="s">
        <v>10</v>
      </c>
      <c r="B10" s="160"/>
      <c r="C10" s="161"/>
      <c r="D10" s="161"/>
      <c r="E10" s="161"/>
      <c r="F10" s="161"/>
      <c r="G10" s="161"/>
      <c r="H10" s="162"/>
      <c r="I10" s="163">
        <v>0</v>
      </c>
      <c r="J10" s="164"/>
      <c r="K10" s="165">
        <v>0</v>
      </c>
      <c r="L10" s="166"/>
      <c r="M10" s="167"/>
      <c r="N10" s="168">
        <f t="shared" si="0"/>
        <v>0</v>
      </c>
      <c r="O10" s="169"/>
      <c r="P10" s="169"/>
      <c r="Q10" s="170"/>
    </row>
    <row r="11" spans="1:17" s="6" customFormat="1" ht="21">
      <c r="A11" s="18" t="s">
        <v>1</v>
      </c>
      <c r="B11" s="171"/>
      <c r="C11" s="172"/>
      <c r="D11" s="172"/>
      <c r="E11" s="172"/>
      <c r="F11" s="172"/>
      <c r="G11" s="172"/>
      <c r="H11" s="173"/>
      <c r="I11" s="174">
        <v>0</v>
      </c>
      <c r="J11" s="175"/>
      <c r="K11" s="176">
        <v>0</v>
      </c>
      <c r="L11" s="177"/>
      <c r="M11" s="178"/>
      <c r="N11" s="168">
        <f t="shared" si="0"/>
        <v>0</v>
      </c>
      <c r="O11" s="169"/>
      <c r="P11" s="169"/>
      <c r="Q11" s="170"/>
    </row>
    <row r="12" spans="1:17" ht="21">
      <c r="A12" s="19"/>
      <c r="B12" s="7"/>
      <c r="C12" s="7"/>
      <c r="D12" s="7"/>
      <c r="E12" s="7"/>
      <c r="F12" s="7"/>
      <c r="G12" s="7"/>
      <c r="H12" s="7"/>
      <c r="I12" s="7"/>
      <c r="J12" s="8"/>
      <c r="K12" s="147" t="s">
        <v>11</v>
      </c>
      <c r="L12" s="148"/>
      <c r="M12" s="149"/>
      <c r="N12" s="144">
        <f t="shared" ref="N12" si="1">SUM(N7:Q11)</f>
        <v>30000</v>
      </c>
      <c r="O12" s="145"/>
      <c r="P12" s="145"/>
      <c r="Q12" s="146"/>
    </row>
    <row r="13" spans="1:17" ht="21">
      <c r="A13" s="150" t="s">
        <v>12</v>
      </c>
      <c r="B13" s="151"/>
      <c r="C13" s="152"/>
      <c r="D13" s="9"/>
      <c r="E13" s="10"/>
      <c r="F13" s="10"/>
      <c r="G13" s="10"/>
      <c r="H13" s="10"/>
      <c r="I13" s="10"/>
      <c r="J13" s="10"/>
      <c r="K13" s="10"/>
      <c r="L13" s="10"/>
      <c r="M13" s="11"/>
      <c r="N13" s="154">
        <v>4000</v>
      </c>
      <c r="O13" s="155"/>
      <c r="P13" s="155"/>
      <c r="Q13" s="156"/>
    </row>
    <row r="14" spans="1:17" ht="21">
      <c r="A14" s="150" t="s">
        <v>13</v>
      </c>
      <c r="B14" s="151"/>
      <c r="C14" s="152"/>
      <c r="D14" s="12"/>
      <c r="E14" s="13"/>
      <c r="F14" s="13"/>
      <c r="G14" s="13"/>
      <c r="H14" s="13"/>
      <c r="I14" s="13"/>
      <c r="J14" s="13"/>
      <c r="K14" s="13"/>
      <c r="L14" s="13"/>
      <c r="M14" s="14"/>
      <c r="N14" s="154">
        <v>1000</v>
      </c>
      <c r="O14" s="155"/>
      <c r="P14" s="155"/>
      <c r="Q14" s="156"/>
    </row>
    <row r="15" spans="1:17" ht="21">
      <c r="A15" s="153" t="s">
        <v>14</v>
      </c>
      <c r="B15" s="148"/>
      <c r="C15" s="149"/>
      <c r="D15" s="15"/>
      <c r="E15" s="16"/>
      <c r="F15" s="16"/>
      <c r="G15" s="16"/>
      <c r="H15" s="16"/>
      <c r="I15" s="16"/>
      <c r="J15" s="16"/>
      <c r="K15" s="16"/>
      <c r="L15" s="16"/>
      <c r="M15" s="17"/>
      <c r="N15" s="157">
        <f t="shared" ref="N15" si="2">SUM(N10:Q14)</f>
        <v>35000</v>
      </c>
      <c r="O15" s="158"/>
      <c r="P15" s="158"/>
      <c r="Q15" s="159"/>
    </row>
    <row r="16" spans="1:17" ht="21">
      <c r="A16" s="21"/>
      <c r="B16" s="138" t="s">
        <v>15</v>
      </c>
      <c r="C16" s="139"/>
      <c r="D16" s="139"/>
      <c r="E16" s="139"/>
      <c r="F16" s="139"/>
      <c r="G16" s="139"/>
      <c r="H16" s="139"/>
      <c r="I16" s="139"/>
      <c r="J16" s="139"/>
      <c r="K16" s="139"/>
      <c r="L16" s="139"/>
      <c r="M16" s="140"/>
      <c r="N16" s="21"/>
      <c r="O16" s="22"/>
      <c r="P16" s="22"/>
      <c r="Q16" s="23"/>
    </row>
    <row r="17" spans="1:23" ht="20.25" thickBot="1">
      <c r="A17" s="24"/>
      <c r="B17" s="135" t="s">
        <v>16</v>
      </c>
      <c r="C17" s="136"/>
      <c r="D17" s="136"/>
      <c r="E17" s="136"/>
      <c r="F17" s="136"/>
      <c r="G17" s="136"/>
      <c r="H17" s="136"/>
      <c r="I17" s="136"/>
      <c r="J17" s="136"/>
      <c r="K17" s="136"/>
      <c r="L17" s="136"/>
      <c r="M17" s="137"/>
      <c r="N17" s="24"/>
      <c r="O17" s="25"/>
      <c r="P17" s="25"/>
      <c r="Q17" s="26"/>
    </row>
    <row r="18" spans="1:23" ht="15.75" thickBot="1">
      <c r="A18" s="29"/>
      <c r="B18" s="29"/>
      <c r="C18" s="29"/>
      <c r="D18" s="30"/>
      <c r="E18" s="30"/>
      <c r="F18" s="30"/>
      <c r="G18" s="30"/>
      <c r="H18" s="30"/>
      <c r="I18" s="30"/>
      <c r="J18" s="30"/>
      <c r="K18" s="30"/>
      <c r="L18" s="30"/>
      <c r="M18" s="30"/>
      <c r="N18" s="29"/>
      <c r="O18" s="29"/>
      <c r="P18" s="29"/>
      <c r="Q18" s="29"/>
    </row>
    <row r="19" spans="1:23" ht="16.5" thickBot="1">
      <c r="B19" s="141" t="s">
        <v>17</v>
      </c>
      <c r="C19" s="142"/>
      <c r="D19" s="142"/>
      <c r="E19" s="142"/>
      <c r="F19" s="142"/>
      <c r="G19" s="142"/>
      <c r="H19" s="142"/>
      <c r="I19" s="142"/>
      <c r="J19" s="142"/>
      <c r="K19" s="142"/>
      <c r="L19" s="142"/>
      <c r="M19" s="143"/>
    </row>
    <row r="21" spans="1:23" ht="21.75" thickBot="1">
      <c r="A21" s="1" t="s">
        <v>18</v>
      </c>
    </row>
    <row r="22" spans="1:23" s="31" customFormat="1" ht="21.75" thickBot="1">
      <c r="A22" s="198" t="s">
        <v>3</v>
      </c>
      <c r="B22" s="195"/>
      <c r="C22" s="196"/>
      <c r="D22" s="194" t="s">
        <v>19</v>
      </c>
      <c r="E22" s="195"/>
      <c r="F22" s="195"/>
      <c r="G22" s="196"/>
      <c r="H22" s="194" t="s">
        <v>20</v>
      </c>
      <c r="I22" s="195"/>
      <c r="J22" s="196"/>
      <c r="K22" s="194" t="s">
        <v>21</v>
      </c>
      <c r="L22" s="195"/>
      <c r="M22" s="195"/>
      <c r="N22" s="197"/>
      <c r="R22" s="80"/>
    </row>
    <row r="23" spans="1:23" ht="21">
      <c r="A23" s="199" t="s">
        <v>119</v>
      </c>
      <c r="B23" s="200"/>
      <c r="C23" s="201"/>
      <c r="D23" s="202">
        <f>N12</f>
        <v>30000</v>
      </c>
      <c r="E23" s="203"/>
      <c r="F23" s="203"/>
      <c r="G23" s="204"/>
      <c r="H23" s="205">
        <v>160.32</v>
      </c>
      <c r="I23" s="206"/>
      <c r="J23" s="207"/>
      <c r="K23" s="208">
        <f>D23*H23</f>
        <v>4809600</v>
      </c>
      <c r="L23" s="209"/>
      <c r="M23" s="209"/>
      <c r="N23" s="210"/>
      <c r="R23" s="75"/>
      <c r="T23" s="79"/>
      <c r="U23" s="81"/>
      <c r="V23" s="78"/>
      <c r="W23" s="78"/>
    </row>
    <row r="24" spans="1:23" ht="21">
      <c r="A24" s="211" t="s">
        <v>12</v>
      </c>
      <c r="B24" s="212"/>
      <c r="C24" s="213"/>
      <c r="D24" s="214">
        <f>N13</f>
        <v>4000</v>
      </c>
      <c r="E24" s="215"/>
      <c r="F24" s="215"/>
      <c r="G24" s="216"/>
      <c r="H24" s="217">
        <v>160.32</v>
      </c>
      <c r="I24" s="218"/>
      <c r="J24" s="219"/>
      <c r="K24" s="220">
        <f t="shared" ref="K24:K25" si="3">D24*H24</f>
        <v>641280</v>
      </c>
      <c r="L24" s="221"/>
      <c r="M24" s="221"/>
      <c r="N24" s="222"/>
    </row>
    <row r="25" spans="1:23" ht="21">
      <c r="A25" s="211" t="s">
        <v>13</v>
      </c>
      <c r="B25" s="212"/>
      <c r="C25" s="213"/>
      <c r="D25" s="226">
        <f>N14</f>
        <v>1000</v>
      </c>
      <c r="E25" s="227"/>
      <c r="F25" s="227"/>
      <c r="G25" s="228"/>
      <c r="H25" s="217">
        <v>160.32</v>
      </c>
      <c r="I25" s="218"/>
      <c r="J25" s="219"/>
      <c r="K25" s="220">
        <f t="shared" si="3"/>
        <v>160320</v>
      </c>
      <c r="L25" s="221"/>
      <c r="M25" s="221"/>
      <c r="N25" s="222"/>
      <c r="R25" s="77"/>
      <c r="S25" s="78"/>
      <c r="T25" s="78"/>
      <c r="U25" s="78"/>
      <c r="V25" s="78"/>
    </row>
    <row r="26" spans="1:23" ht="21.75" thickBot="1">
      <c r="A26" s="232" t="s">
        <v>11</v>
      </c>
      <c r="B26" s="233"/>
      <c r="C26" s="234"/>
      <c r="D26" s="229"/>
      <c r="E26" s="230"/>
      <c r="F26" s="230"/>
      <c r="G26" s="230"/>
      <c r="H26" s="230"/>
      <c r="I26" s="230"/>
      <c r="J26" s="231"/>
      <c r="K26" s="223">
        <f t="shared" ref="K26" si="4">SUM(K23:N25)</f>
        <v>5611200</v>
      </c>
      <c r="L26" s="224"/>
      <c r="M26" s="224"/>
      <c r="N26" s="225"/>
    </row>
    <row r="27" spans="1:23" ht="15.75" thickBot="1"/>
    <row r="28" spans="1:23" s="33" customFormat="1" ht="16.5" thickBot="1">
      <c r="A28" s="238" t="s">
        <v>3</v>
      </c>
      <c r="B28" s="239"/>
      <c r="C28" s="32" t="s">
        <v>23</v>
      </c>
      <c r="D28" s="235" t="s">
        <v>119</v>
      </c>
      <c r="E28" s="235"/>
      <c r="F28" s="235"/>
      <c r="G28" s="236"/>
      <c r="H28" s="237" t="s">
        <v>12</v>
      </c>
      <c r="I28" s="235"/>
      <c r="J28" s="236"/>
      <c r="K28" s="237" t="s">
        <v>13</v>
      </c>
      <c r="L28" s="235"/>
      <c r="M28" s="236"/>
      <c r="N28" s="237" t="s">
        <v>24</v>
      </c>
      <c r="O28" s="235"/>
      <c r="P28" s="235"/>
      <c r="Q28" s="236"/>
    </row>
    <row r="29" spans="1:23" ht="21">
      <c r="A29" s="242" t="s">
        <v>25</v>
      </c>
      <c r="B29" s="243"/>
      <c r="C29" s="128">
        <v>0.05</v>
      </c>
      <c r="D29" s="246">
        <f>K26*C29</f>
        <v>280560</v>
      </c>
      <c r="E29" s="247"/>
      <c r="F29" s="247"/>
      <c r="G29" s="248"/>
      <c r="H29" s="263">
        <f>K24*C29</f>
        <v>32064</v>
      </c>
      <c r="I29" s="264"/>
      <c r="J29" s="265"/>
      <c r="K29" s="263">
        <f>K25*C29</f>
        <v>8016</v>
      </c>
      <c r="L29" s="264"/>
      <c r="M29" s="265"/>
      <c r="N29" s="252">
        <f>D29+H29+K29</f>
        <v>320640</v>
      </c>
      <c r="O29" s="253"/>
      <c r="P29" s="253"/>
      <c r="Q29" s="254"/>
    </row>
    <row r="30" spans="1:23" ht="21.75" thickBot="1">
      <c r="A30" s="240" t="s">
        <v>26</v>
      </c>
      <c r="B30" s="241"/>
      <c r="C30" s="129">
        <v>0.4</v>
      </c>
      <c r="D30" s="220">
        <f>K23*C30</f>
        <v>1923840</v>
      </c>
      <c r="E30" s="212"/>
      <c r="F30" s="212"/>
      <c r="G30" s="213"/>
      <c r="H30" s="260"/>
      <c r="I30" s="261"/>
      <c r="J30" s="261"/>
      <c r="K30" s="261"/>
      <c r="L30" s="261"/>
      <c r="M30" s="262"/>
      <c r="N30" s="255">
        <f t="shared" ref="N30:N31" si="5">D30+H30+K30</f>
        <v>1923840</v>
      </c>
      <c r="O30" s="151"/>
      <c r="P30" s="151"/>
      <c r="Q30" s="256"/>
      <c r="U30" s="270"/>
      <c r="V30" s="271"/>
      <c r="W30" s="271"/>
    </row>
    <row r="31" spans="1:23" ht="21.75" thickBot="1">
      <c r="A31" s="150" t="s">
        <v>27</v>
      </c>
      <c r="B31" s="152"/>
      <c r="C31" s="130">
        <v>0.19</v>
      </c>
      <c r="D31" s="220">
        <f>K26*C31</f>
        <v>1066128</v>
      </c>
      <c r="E31" s="212"/>
      <c r="F31" s="212"/>
      <c r="G31" s="213"/>
      <c r="H31" s="266">
        <f>K24*C31</f>
        <v>121843.2</v>
      </c>
      <c r="I31" s="267"/>
      <c r="J31" s="268"/>
      <c r="K31" s="266">
        <f>K25*C31</f>
        <v>30460.799999999999</v>
      </c>
      <c r="L31" s="267"/>
      <c r="M31" s="268"/>
      <c r="N31" s="255">
        <f t="shared" si="5"/>
        <v>1218432</v>
      </c>
      <c r="O31" s="151"/>
      <c r="P31" s="151"/>
      <c r="Q31" s="256"/>
    </row>
    <row r="32" spans="1:23" ht="21.75" thickBot="1">
      <c r="A32" s="244" t="s">
        <v>28</v>
      </c>
      <c r="B32" s="245"/>
      <c r="C32" s="34"/>
      <c r="D32" s="249">
        <f>D29+D30+D31</f>
        <v>3270528</v>
      </c>
      <c r="E32" s="250"/>
      <c r="F32" s="250"/>
      <c r="G32" s="251"/>
      <c r="H32" s="269">
        <f>H29+H31</f>
        <v>153907.20000000001</v>
      </c>
      <c r="I32" s="250"/>
      <c r="J32" s="251"/>
      <c r="K32" s="269">
        <f>K29+K31</f>
        <v>38476.800000000003</v>
      </c>
      <c r="L32" s="250"/>
      <c r="M32" s="251"/>
      <c r="N32" s="257">
        <f t="shared" ref="N32" si="6">SUM(N29:Q31)</f>
        <v>3462912</v>
      </c>
      <c r="O32" s="258"/>
      <c r="P32" s="258"/>
      <c r="Q32" s="259"/>
    </row>
    <row r="33" spans="1:19" ht="21" thickBot="1">
      <c r="C33" s="302" t="s">
        <v>29</v>
      </c>
      <c r="D33" s="303"/>
      <c r="E33" s="303"/>
      <c r="F33" s="303"/>
      <c r="G33" s="303"/>
      <c r="H33" s="303"/>
      <c r="I33" s="303"/>
      <c r="J33" s="303"/>
      <c r="K33" s="303"/>
      <c r="L33" s="303"/>
      <c r="M33" s="304"/>
    </row>
    <row r="34" spans="1:19" ht="15.75" thickBot="1">
      <c r="C34" s="4"/>
    </row>
    <row r="35" spans="1:19" ht="22.5" thickTop="1" thickBot="1">
      <c r="A35" s="1" t="s">
        <v>30</v>
      </c>
      <c r="E35" s="5" t="s">
        <v>1</v>
      </c>
      <c r="F35" s="305">
        <f>E4</f>
        <v>42005</v>
      </c>
      <c r="G35" s="305"/>
      <c r="H35" s="306"/>
    </row>
    <row r="36" spans="1:19" s="6" customFormat="1" ht="22.5" thickTop="1" thickBot="1"/>
    <row r="37" spans="1:19" s="6" customFormat="1" ht="21">
      <c r="A37" s="38" t="s">
        <v>31</v>
      </c>
      <c r="B37" s="36"/>
      <c r="C37" s="36"/>
      <c r="D37" s="36"/>
      <c r="E37" s="39"/>
      <c r="F37" s="40"/>
      <c r="G37" s="40"/>
      <c r="H37" s="40"/>
      <c r="I37" s="40"/>
      <c r="J37" s="41"/>
      <c r="K37" s="292">
        <v>10000</v>
      </c>
      <c r="L37" s="293"/>
      <c r="M37" s="294"/>
      <c r="N37" s="298">
        <f>K37+K38</f>
        <v>30000</v>
      </c>
      <c r="O37" s="298"/>
      <c r="P37" s="298"/>
      <c r="Q37" s="299"/>
    </row>
    <row r="38" spans="1:19" s="6" customFormat="1" ht="21">
      <c r="A38" s="50" t="s">
        <v>32</v>
      </c>
      <c r="B38" s="47"/>
      <c r="C38" s="47"/>
      <c r="D38" s="48"/>
      <c r="E38" s="42"/>
      <c r="F38" s="43"/>
      <c r="G38" s="43"/>
      <c r="H38" s="43"/>
      <c r="I38" s="43"/>
      <c r="J38" s="44"/>
      <c r="K38" s="295">
        <v>20000</v>
      </c>
      <c r="L38" s="296"/>
      <c r="M38" s="297"/>
      <c r="N38" s="300"/>
      <c r="O38" s="300"/>
      <c r="P38" s="300"/>
      <c r="Q38" s="301"/>
    </row>
    <row r="39" spans="1:19" s="6" customFormat="1" ht="21.75" thickBot="1">
      <c r="A39" s="50" t="s">
        <v>33</v>
      </c>
      <c r="B39" s="47"/>
      <c r="C39" s="47"/>
      <c r="D39" s="48"/>
      <c r="E39" s="42"/>
      <c r="F39" s="43"/>
      <c r="G39" s="43"/>
      <c r="H39" s="43"/>
      <c r="I39" s="43"/>
      <c r="J39" s="44"/>
      <c r="K39" s="45"/>
      <c r="L39" s="46"/>
      <c r="M39" s="53"/>
      <c r="N39" s="296">
        <v>50000</v>
      </c>
      <c r="O39" s="296"/>
      <c r="P39" s="296"/>
      <c r="Q39" s="307"/>
    </row>
    <row r="40" spans="1:19" s="6" customFormat="1" ht="21.75" thickBot="1">
      <c r="A40" s="153" t="s">
        <v>27</v>
      </c>
      <c r="B40" s="148"/>
      <c r="C40" s="286"/>
      <c r="D40" s="130">
        <v>0.19</v>
      </c>
      <c r="E40" s="42"/>
      <c r="F40" s="43"/>
      <c r="G40" s="43"/>
      <c r="H40" s="43"/>
      <c r="I40" s="43"/>
      <c r="J40" s="44"/>
      <c r="K40" s="42"/>
      <c r="L40" s="43"/>
      <c r="M40" s="44"/>
      <c r="N40" s="287">
        <f>N39*D40</f>
        <v>9500</v>
      </c>
      <c r="O40" s="288"/>
      <c r="P40" s="288"/>
      <c r="Q40" s="289"/>
    </row>
    <row r="41" spans="1:19" s="6" customFormat="1" ht="21.75" thickBot="1">
      <c r="A41" s="51" t="s">
        <v>14</v>
      </c>
      <c r="B41" s="52"/>
      <c r="C41" s="52"/>
      <c r="D41" s="49"/>
      <c r="E41" s="54"/>
      <c r="F41" s="55"/>
      <c r="G41" s="55"/>
      <c r="H41" s="55"/>
      <c r="I41" s="55"/>
      <c r="J41" s="56"/>
      <c r="K41" s="54"/>
      <c r="L41" s="55"/>
      <c r="M41" s="56"/>
      <c r="N41" s="290">
        <f t="shared" ref="N41" si="7">SUM(N37:Q40)</f>
        <v>89500</v>
      </c>
      <c r="O41" s="233"/>
      <c r="P41" s="233"/>
      <c r="Q41" s="291"/>
    </row>
    <row r="42" spans="1:19" s="6" customFormat="1" ht="21.75" thickBot="1">
      <c r="A42" s="36"/>
      <c r="B42" s="36"/>
      <c r="C42" s="36"/>
      <c r="D42" s="272" t="s">
        <v>34</v>
      </c>
      <c r="E42" s="273"/>
      <c r="F42" s="273"/>
      <c r="G42" s="273"/>
      <c r="H42" s="273"/>
      <c r="I42" s="273"/>
      <c r="J42" s="273"/>
      <c r="K42" s="273"/>
      <c r="L42" s="273"/>
      <c r="M42" s="274"/>
    </row>
    <row r="43" spans="1:19" s="6" customFormat="1" ht="21">
      <c r="D43" s="37"/>
      <c r="S43" s="74">
        <v>0</v>
      </c>
    </row>
    <row r="44" spans="1:19" s="6" customFormat="1" ht="21.75" thickBot="1">
      <c r="A44" s="1"/>
      <c r="S44" s="74">
        <v>0.09</v>
      </c>
    </row>
    <row r="45" spans="1:19" ht="21.75" thickBot="1">
      <c r="B45" s="35" t="s">
        <v>36</v>
      </c>
      <c r="D45" s="59" t="str">
        <f>E35</f>
        <v>05</v>
      </c>
      <c r="E45" s="281">
        <f>F35</f>
        <v>42005</v>
      </c>
      <c r="F45" s="282"/>
      <c r="G45" s="283"/>
      <c r="S45" s="75">
        <v>0.19</v>
      </c>
    </row>
    <row r="46" spans="1:19" ht="15.75" thickBot="1"/>
    <row r="47" spans="1:19" s="6" customFormat="1" ht="21.75" thickBot="1">
      <c r="B47" s="38" t="s">
        <v>35</v>
      </c>
      <c r="C47" s="36"/>
      <c r="D47" s="36"/>
      <c r="E47" s="36"/>
      <c r="F47" s="63"/>
      <c r="G47" s="64"/>
      <c r="H47" s="64"/>
      <c r="I47" s="64"/>
      <c r="J47" s="65"/>
      <c r="K47" s="275">
        <v>10000</v>
      </c>
      <c r="L47" s="275"/>
      <c r="M47" s="275"/>
      <c r="N47" s="276"/>
    </row>
    <row r="48" spans="1:19" s="6" customFormat="1" ht="21.75" thickBot="1">
      <c r="B48" s="72" t="s">
        <v>27</v>
      </c>
      <c r="C48" s="73"/>
      <c r="D48" s="73"/>
      <c r="E48" s="130">
        <v>0.19</v>
      </c>
      <c r="F48" s="66"/>
      <c r="G48" s="67"/>
      <c r="H48" s="67"/>
      <c r="I48" s="67"/>
      <c r="J48" s="68"/>
      <c r="K48" s="266">
        <f>K47*E48</f>
        <v>1900</v>
      </c>
      <c r="L48" s="267"/>
      <c r="M48" s="267"/>
      <c r="N48" s="277"/>
    </row>
    <row r="49" spans="2:15" s="6" customFormat="1" ht="21.75" thickBot="1">
      <c r="B49" s="284" t="s">
        <v>14</v>
      </c>
      <c r="C49" s="285"/>
      <c r="D49" s="285"/>
      <c r="E49" s="250"/>
      <c r="F49" s="69"/>
      <c r="G49" s="70"/>
      <c r="H49" s="70"/>
      <c r="I49" s="70"/>
      <c r="J49" s="71"/>
      <c r="K49" s="278">
        <f>K47+K48</f>
        <v>11900</v>
      </c>
      <c r="L49" s="279"/>
      <c r="M49" s="279"/>
      <c r="N49" s="280"/>
    </row>
    <row r="50" spans="2:15" ht="15.75" thickBot="1">
      <c r="B50" s="57"/>
      <c r="C50" s="58"/>
      <c r="D50" s="76" t="s">
        <v>37</v>
      </c>
      <c r="E50" s="60"/>
      <c r="F50" s="60"/>
      <c r="G50" s="61"/>
      <c r="H50" s="61"/>
      <c r="I50" s="61"/>
      <c r="J50" s="60"/>
      <c r="K50" s="60"/>
      <c r="L50" s="60"/>
      <c r="M50" s="62"/>
      <c r="N50" s="4"/>
      <c r="O50" s="4"/>
    </row>
    <row r="51" spans="2:15">
      <c r="B51" s="4"/>
      <c r="C51" s="4"/>
      <c r="D51" s="4"/>
      <c r="E51" s="4"/>
      <c r="F51" s="4"/>
      <c r="G51" s="4"/>
      <c r="H51" s="4"/>
      <c r="I51" s="4"/>
      <c r="J51" s="4"/>
      <c r="K51" s="4"/>
      <c r="L51" s="4"/>
      <c r="M51" s="4"/>
      <c r="N51" s="4"/>
      <c r="O51" s="4"/>
    </row>
    <row r="52" spans="2:15">
      <c r="B52" s="4"/>
      <c r="C52" s="4"/>
      <c r="D52" s="4"/>
      <c r="E52" s="4"/>
      <c r="F52" s="4"/>
      <c r="G52" s="4"/>
      <c r="H52" s="4"/>
      <c r="I52" s="4"/>
      <c r="J52" s="4"/>
      <c r="K52" s="4"/>
      <c r="L52" s="4"/>
      <c r="M52" s="4"/>
      <c r="N52" s="4"/>
      <c r="O52" s="4"/>
    </row>
    <row r="53" spans="2:15">
      <c r="B53" s="4"/>
      <c r="C53" s="4"/>
      <c r="D53" s="4"/>
      <c r="E53" s="4"/>
      <c r="F53" s="4"/>
      <c r="G53" s="4"/>
      <c r="H53" s="4"/>
      <c r="I53" s="4"/>
      <c r="J53" s="4"/>
      <c r="K53" s="4"/>
      <c r="L53" s="4"/>
      <c r="M53" s="4"/>
      <c r="N53" s="4"/>
      <c r="O53" s="4"/>
    </row>
    <row r="54" spans="2:15">
      <c r="B54" s="4"/>
      <c r="C54" s="4"/>
      <c r="D54" s="4"/>
      <c r="E54" s="4"/>
      <c r="F54" s="4"/>
      <c r="G54" s="4"/>
      <c r="H54" s="4"/>
      <c r="I54" s="4"/>
      <c r="J54" s="4"/>
      <c r="K54" s="4"/>
      <c r="L54" s="4"/>
      <c r="M54" s="4"/>
      <c r="N54" s="4"/>
      <c r="O54" s="4"/>
    </row>
    <row r="55" spans="2:15">
      <c r="B55" s="4"/>
      <c r="C55" s="4"/>
      <c r="D55" s="4"/>
      <c r="E55" s="4"/>
      <c r="F55" s="4"/>
      <c r="G55" s="4"/>
      <c r="H55" s="4"/>
      <c r="I55" s="4"/>
      <c r="J55" s="4"/>
      <c r="K55" s="4"/>
      <c r="L55" s="4"/>
      <c r="M55" s="4"/>
      <c r="N55" s="4"/>
      <c r="O55" s="4"/>
    </row>
  </sheetData>
  <sheetProtection password="C7AA" sheet="1" objects="1" scenarios="1"/>
  <mergeCells count="95">
    <mergeCell ref="U30:W30"/>
    <mergeCell ref="D42:M42"/>
    <mergeCell ref="K47:N47"/>
    <mergeCell ref="K48:N48"/>
    <mergeCell ref="K49:N49"/>
    <mergeCell ref="E45:G45"/>
    <mergeCell ref="B49:E49"/>
    <mergeCell ref="A40:C40"/>
    <mergeCell ref="N40:Q40"/>
    <mergeCell ref="N41:Q41"/>
    <mergeCell ref="K37:M37"/>
    <mergeCell ref="K38:M38"/>
    <mergeCell ref="N37:Q38"/>
    <mergeCell ref="C33:M33"/>
    <mergeCell ref="F35:H35"/>
    <mergeCell ref="N39:Q39"/>
    <mergeCell ref="N29:Q29"/>
    <mergeCell ref="N30:Q30"/>
    <mergeCell ref="N31:Q31"/>
    <mergeCell ref="N32:Q32"/>
    <mergeCell ref="H30:M30"/>
    <mergeCell ref="H29:J29"/>
    <mergeCell ref="H31:J31"/>
    <mergeCell ref="H32:J32"/>
    <mergeCell ref="K29:M29"/>
    <mergeCell ref="K31:M31"/>
    <mergeCell ref="K32:M32"/>
    <mergeCell ref="A30:B30"/>
    <mergeCell ref="A29:B29"/>
    <mergeCell ref="A31:B31"/>
    <mergeCell ref="A32:B32"/>
    <mergeCell ref="D29:G29"/>
    <mergeCell ref="D30:G30"/>
    <mergeCell ref="D31:G31"/>
    <mergeCell ref="D32:G32"/>
    <mergeCell ref="D28:G28"/>
    <mergeCell ref="K28:M28"/>
    <mergeCell ref="N28:Q28"/>
    <mergeCell ref="H28:J28"/>
    <mergeCell ref="A28:B28"/>
    <mergeCell ref="K25:N25"/>
    <mergeCell ref="K26:N26"/>
    <mergeCell ref="A25:C25"/>
    <mergeCell ref="D25:G25"/>
    <mergeCell ref="D26:J26"/>
    <mergeCell ref="H25:J25"/>
    <mergeCell ref="A26:C26"/>
    <mergeCell ref="A23:C23"/>
    <mergeCell ref="D23:G23"/>
    <mergeCell ref="H23:J23"/>
    <mergeCell ref="K23:N23"/>
    <mergeCell ref="A24:C24"/>
    <mergeCell ref="D24:G24"/>
    <mergeCell ref="H24:J24"/>
    <mergeCell ref="K24:N24"/>
    <mergeCell ref="B7:H7"/>
    <mergeCell ref="I7:J7"/>
    <mergeCell ref="K7:M7"/>
    <mergeCell ref="N7:Q7"/>
    <mergeCell ref="H22:J22"/>
    <mergeCell ref="K22:N22"/>
    <mergeCell ref="A22:C22"/>
    <mergeCell ref="D22:G22"/>
    <mergeCell ref="B8:H8"/>
    <mergeCell ref="I8:J8"/>
    <mergeCell ref="K8:M8"/>
    <mergeCell ref="N8:Q8"/>
    <mergeCell ref="B9:H9"/>
    <mergeCell ref="I9:J9"/>
    <mergeCell ref="K9:M9"/>
    <mergeCell ref="N9:Q9"/>
    <mergeCell ref="E4:G4"/>
    <mergeCell ref="N6:Q6"/>
    <mergeCell ref="K6:M6"/>
    <mergeCell ref="I6:J6"/>
    <mergeCell ref="B6:H6"/>
    <mergeCell ref="B10:H10"/>
    <mergeCell ref="I10:J10"/>
    <mergeCell ref="K10:M10"/>
    <mergeCell ref="N10:Q10"/>
    <mergeCell ref="B11:H11"/>
    <mergeCell ref="I11:J11"/>
    <mergeCell ref="K11:M11"/>
    <mergeCell ref="N11:Q11"/>
    <mergeCell ref="B17:M17"/>
    <mergeCell ref="B16:M16"/>
    <mergeCell ref="B19:M19"/>
    <mergeCell ref="N12:Q12"/>
    <mergeCell ref="K12:M12"/>
    <mergeCell ref="A13:C13"/>
    <mergeCell ref="A14:C14"/>
    <mergeCell ref="A15:C15"/>
    <mergeCell ref="N13:Q13"/>
    <mergeCell ref="N14:Q14"/>
    <mergeCell ref="N15:Q15"/>
  </mergeCells>
  <dataValidations count="2">
    <dataValidation type="list" allowBlank="1" showInputMessage="1" showErrorMessage="1" sqref="E48 C31">
      <formula1>$S$43:$S$45</formula1>
    </dataValidation>
    <dataValidation type="list" allowBlank="1" showInputMessage="1" showErrorMessage="1" sqref="D40">
      <formula1>$S$43:$S$46</formula1>
    </dataValidation>
  </dataValidations>
  <pageMargins left="0.25" right="0.25" top="0.37" bottom="0.3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dimension ref="A6:T64"/>
  <sheetViews>
    <sheetView showGridLines="0" showRowColHeaders="0" workbookViewId="0">
      <selection activeCell="U1" sqref="U1"/>
    </sheetView>
  </sheetViews>
  <sheetFormatPr baseColWidth="10" defaultColWidth="5.7109375" defaultRowHeight="21"/>
  <cols>
    <col min="1" max="17" width="5.7109375" style="6"/>
    <col min="18" max="18" width="0" style="6" hidden="1" customWidth="1"/>
    <col min="19" max="16384" width="5.7109375" style="6"/>
  </cols>
  <sheetData>
    <row r="6" spans="1:17" ht="21.75" thickBot="1"/>
    <row r="7" spans="1:17" ht="22.5" thickTop="1" thickBot="1">
      <c r="A7" s="1" t="s">
        <v>0</v>
      </c>
      <c r="B7"/>
      <c r="C7"/>
      <c r="D7" s="5" t="s">
        <v>1</v>
      </c>
      <c r="E7" s="308">
        <f>Facture!E4</f>
        <v>42005</v>
      </c>
      <c r="F7" s="308"/>
      <c r="G7" s="309"/>
      <c r="H7" s="1"/>
    </row>
    <row r="8" spans="1:17" ht="21.75" thickTop="1">
      <c r="A8" s="1" t="s">
        <v>56</v>
      </c>
      <c r="B8"/>
      <c r="C8"/>
      <c r="D8" s="82"/>
      <c r="E8" s="83"/>
      <c r="F8" s="83"/>
      <c r="G8" s="83"/>
    </row>
    <row r="9" spans="1:17">
      <c r="A9" s="1" t="s">
        <v>57</v>
      </c>
      <c r="B9"/>
      <c r="C9"/>
      <c r="D9" s="82"/>
      <c r="E9" s="83"/>
      <c r="F9" s="83"/>
      <c r="G9" s="83"/>
      <c r="O9" s="395">
        <f>Facture!K29</f>
        <v>8016</v>
      </c>
      <c r="P9" s="396"/>
      <c r="Q9" s="397"/>
    </row>
    <row r="10" spans="1:17">
      <c r="A10" s="1" t="s">
        <v>58</v>
      </c>
      <c r="B10"/>
      <c r="C10"/>
      <c r="D10" s="82"/>
      <c r="E10" s="83"/>
      <c r="F10" s="83"/>
      <c r="G10" s="83"/>
      <c r="I10" s="398">
        <v>2600000</v>
      </c>
      <c r="J10" s="399"/>
      <c r="K10" s="399"/>
      <c r="L10" s="400"/>
      <c r="M10" s="1" t="s">
        <v>59</v>
      </c>
    </row>
    <row r="11" spans="1:17" ht="21.75" thickBot="1"/>
    <row r="12" spans="1:17" ht="21.75" thickBot="1">
      <c r="D12" s="319" t="s">
        <v>41</v>
      </c>
      <c r="E12" s="320"/>
      <c r="F12" s="320"/>
      <c r="G12" s="320"/>
      <c r="H12" s="320"/>
      <c r="I12" s="320"/>
      <c r="J12" s="321"/>
    </row>
    <row r="13" spans="1:17" ht="21.75" thickBot="1"/>
    <row r="14" spans="1:17" s="28" customFormat="1" ht="16.5" thickBot="1">
      <c r="A14" s="198" t="s">
        <v>38</v>
      </c>
      <c r="B14" s="197"/>
      <c r="C14" s="195" t="s">
        <v>3</v>
      </c>
      <c r="D14" s="195"/>
      <c r="E14" s="195"/>
      <c r="F14" s="195"/>
      <c r="G14" s="195"/>
      <c r="H14" s="195"/>
      <c r="I14" s="195"/>
      <c r="J14" s="198" t="s">
        <v>39</v>
      </c>
      <c r="K14" s="195"/>
      <c r="L14" s="195"/>
      <c r="M14" s="197"/>
      <c r="N14" s="198" t="s">
        <v>40</v>
      </c>
      <c r="O14" s="195"/>
      <c r="P14" s="195"/>
      <c r="Q14" s="197"/>
    </row>
    <row r="15" spans="1:17">
      <c r="A15" s="310">
        <v>3811</v>
      </c>
      <c r="B15" s="311"/>
      <c r="C15" s="312" t="s">
        <v>42</v>
      </c>
      <c r="D15" s="313"/>
      <c r="E15" s="313"/>
      <c r="F15" s="313"/>
      <c r="G15" s="313"/>
      <c r="H15" s="313"/>
      <c r="I15" s="314"/>
      <c r="J15" s="315">
        <f>Facture!K26</f>
        <v>5611200</v>
      </c>
      <c r="K15" s="316"/>
      <c r="L15" s="316"/>
      <c r="M15" s="317"/>
      <c r="N15" s="318"/>
      <c r="O15" s="316"/>
      <c r="P15" s="316"/>
      <c r="Q15" s="317"/>
    </row>
    <row r="16" spans="1:17">
      <c r="A16" s="322">
        <v>401</v>
      </c>
      <c r="B16" s="323"/>
      <c r="C16" s="337" t="s">
        <v>43</v>
      </c>
      <c r="D16" s="338"/>
      <c r="E16" s="338"/>
      <c r="F16" s="338"/>
      <c r="G16" s="338"/>
      <c r="H16" s="338"/>
      <c r="I16" s="339"/>
      <c r="J16" s="322"/>
      <c r="K16" s="330"/>
      <c r="L16" s="330"/>
      <c r="M16" s="323"/>
      <c r="N16" s="341">
        <f>J15</f>
        <v>5611200</v>
      </c>
      <c r="O16" s="342"/>
      <c r="P16" s="342"/>
      <c r="Q16" s="343"/>
    </row>
    <row r="17" spans="1:17">
      <c r="A17" s="322">
        <v>3818</v>
      </c>
      <c r="B17" s="323"/>
      <c r="C17" s="324" t="s">
        <v>44</v>
      </c>
      <c r="D17" s="325"/>
      <c r="E17" s="325"/>
      <c r="F17" s="325"/>
      <c r="G17" s="325"/>
      <c r="H17" s="325"/>
      <c r="I17" s="326"/>
      <c r="J17" s="327">
        <f>Facture!D29+Facture!D30</f>
        <v>2204400</v>
      </c>
      <c r="K17" s="328"/>
      <c r="L17" s="328"/>
      <c r="M17" s="329"/>
      <c r="N17" s="322"/>
      <c r="O17" s="330"/>
      <c r="P17" s="330"/>
      <c r="Q17" s="323"/>
    </row>
    <row r="18" spans="1:17">
      <c r="A18" s="322">
        <v>44566</v>
      </c>
      <c r="B18" s="323"/>
      <c r="C18" s="324" t="s">
        <v>45</v>
      </c>
      <c r="D18" s="325"/>
      <c r="E18" s="325"/>
      <c r="F18" s="325"/>
      <c r="G18" s="325"/>
      <c r="H18" s="325"/>
      <c r="I18" s="326"/>
      <c r="J18" s="331">
        <f>Facture!D31</f>
        <v>1066128</v>
      </c>
      <c r="K18" s="332"/>
      <c r="L18" s="332"/>
      <c r="M18" s="333"/>
      <c r="N18" s="334"/>
      <c r="O18" s="335"/>
      <c r="P18" s="335"/>
      <c r="Q18" s="336"/>
    </row>
    <row r="19" spans="1:17">
      <c r="A19" s="322">
        <v>401</v>
      </c>
      <c r="B19" s="323"/>
      <c r="C19" s="337" t="s">
        <v>43</v>
      </c>
      <c r="D19" s="338"/>
      <c r="E19" s="338"/>
      <c r="F19" s="338"/>
      <c r="G19" s="338"/>
      <c r="H19" s="338"/>
      <c r="I19" s="339"/>
      <c r="J19" s="150"/>
      <c r="K19" s="151"/>
      <c r="L19" s="151"/>
      <c r="M19" s="256"/>
      <c r="N19" s="340">
        <f>J17+J18</f>
        <v>3270528</v>
      </c>
      <c r="O19" s="330"/>
      <c r="P19" s="330"/>
      <c r="Q19" s="323"/>
    </row>
    <row r="20" spans="1:17">
      <c r="A20" s="322">
        <v>3818</v>
      </c>
      <c r="B20" s="323"/>
      <c r="C20" s="324" t="s">
        <v>44</v>
      </c>
      <c r="D20" s="325"/>
      <c r="E20" s="325"/>
      <c r="F20" s="325"/>
      <c r="G20" s="325"/>
      <c r="H20" s="325"/>
      <c r="I20" s="326"/>
      <c r="J20" s="340">
        <f>Facture!N37+Facture!N39</f>
        <v>80000</v>
      </c>
      <c r="K20" s="330"/>
      <c r="L20" s="330"/>
      <c r="M20" s="323"/>
      <c r="N20" s="150"/>
      <c r="O20" s="151"/>
      <c r="P20" s="151"/>
      <c r="Q20" s="256"/>
    </row>
    <row r="21" spans="1:17">
      <c r="A21" s="322">
        <v>44566</v>
      </c>
      <c r="B21" s="323"/>
      <c r="C21" s="324" t="s">
        <v>45</v>
      </c>
      <c r="D21" s="325"/>
      <c r="E21" s="325"/>
      <c r="F21" s="325"/>
      <c r="G21" s="325"/>
      <c r="H21" s="325"/>
      <c r="I21" s="326"/>
      <c r="J21" s="340">
        <f>Facture!N40</f>
        <v>9500</v>
      </c>
      <c r="K21" s="330"/>
      <c r="L21" s="330"/>
      <c r="M21" s="323"/>
      <c r="N21" s="150"/>
      <c r="O21" s="151"/>
      <c r="P21" s="151"/>
      <c r="Q21" s="256"/>
    </row>
    <row r="22" spans="1:17" ht="21.75" thickBot="1">
      <c r="A22" s="344">
        <v>401</v>
      </c>
      <c r="B22" s="345"/>
      <c r="C22" s="346" t="s">
        <v>43</v>
      </c>
      <c r="D22" s="347"/>
      <c r="E22" s="347"/>
      <c r="F22" s="347"/>
      <c r="G22" s="347"/>
      <c r="H22" s="347"/>
      <c r="I22" s="348"/>
      <c r="J22" s="349"/>
      <c r="K22" s="350"/>
      <c r="L22" s="350"/>
      <c r="M22" s="351"/>
      <c r="N22" s="352">
        <f>J20+J21</f>
        <v>89500</v>
      </c>
      <c r="O22" s="353"/>
      <c r="P22" s="353"/>
      <c r="Q22" s="345"/>
    </row>
    <row r="23" spans="1:17" ht="21.75" thickBot="1">
      <c r="L23" s="37"/>
      <c r="N23" s="36"/>
      <c r="O23" s="36"/>
      <c r="P23" s="36"/>
      <c r="Q23" s="36"/>
    </row>
    <row r="24" spans="1:17" ht="21.75" thickBot="1">
      <c r="D24" s="319" t="s">
        <v>46</v>
      </c>
      <c r="E24" s="320"/>
      <c r="F24" s="320"/>
      <c r="G24" s="320"/>
      <c r="H24" s="320"/>
      <c r="I24" s="320"/>
      <c r="J24" s="321"/>
    </row>
    <row r="25" spans="1:17" ht="21.75" thickBot="1"/>
    <row r="26" spans="1:17" ht="21.75" thickBot="1">
      <c r="A26" s="198" t="s">
        <v>38</v>
      </c>
      <c r="B26" s="197"/>
      <c r="C26" s="195" t="s">
        <v>3</v>
      </c>
      <c r="D26" s="195"/>
      <c r="E26" s="195"/>
      <c r="F26" s="195"/>
      <c r="G26" s="195"/>
      <c r="H26" s="195"/>
      <c r="I26" s="195"/>
      <c r="J26" s="198" t="s">
        <v>39</v>
      </c>
      <c r="K26" s="195"/>
      <c r="L26" s="195"/>
      <c r="M26" s="197"/>
      <c r="N26" s="198" t="s">
        <v>40</v>
      </c>
      <c r="O26" s="195"/>
      <c r="P26" s="195"/>
      <c r="Q26" s="197"/>
    </row>
    <row r="27" spans="1:17">
      <c r="A27" s="357">
        <v>3818</v>
      </c>
      <c r="B27" s="358"/>
      <c r="C27" s="359" t="s">
        <v>44</v>
      </c>
      <c r="D27" s="360"/>
      <c r="E27" s="360"/>
      <c r="F27" s="360"/>
      <c r="G27" s="360"/>
      <c r="H27" s="360"/>
      <c r="I27" s="361"/>
      <c r="J27" s="315">
        <f>Facture!K47</f>
        <v>10000</v>
      </c>
      <c r="K27" s="316"/>
      <c r="L27" s="316"/>
      <c r="M27" s="317"/>
      <c r="N27" s="318"/>
      <c r="O27" s="316"/>
      <c r="P27" s="316"/>
      <c r="Q27" s="317"/>
    </row>
    <row r="28" spans="1:17">
      <c r="A28" s="337">
        <v>44566</v>
      </c>
      <c r="B28" s="339"/>
      <c r="C28" s="324" t="s">
        <v>45</v>
      </c>
      <c r="D28" s="325"/>
      <c r="E28" s="325"/>
      <c r="F28" s="325"/>
      <c r="G28" s="325"/>
      <c r="H28" s="325"/>
      <c r="I28" s="326"/>
      <c r="J28" s="340">
        <f>Facture!K48</f>
        <v>1900</v>
      </c>
      <c r="K28" s="330"/>
      <c r="L28" s="330"/>
      <c r="M28" s="323"/>
      <c r="N28" s="341"/>
      <c r="O28" s="342"/>
      <c r="P28" s="342"/>
      <c r="Q28" s="343"/>
    </row>
    <row r="29" spans="1:17" ht="21.75" thickBot="1">
      <c r="A29" s="346">
        <v>5300</v>
      </c>
      <c r="B29" s="348"/>
      <c r="C29" s="346" t="s">
        <v>47</v>
      </c>
      <c r="D29" s="347"/>
      <c r="E29" s="347"/>
      <c r="F29" s="347"/>
      <c r="G29" s="347"/>
      <c r="H29" s="347"/>
      <c r="I29" s="348"/>
      <c r="J29" s="354"/>
      <c r="K29" s="355"/>
      <c r="L29" s="355"/>
      <c r="M29" s="356"/>
      <c r="N29" s="352">
        <f>Facture!K49</f>
        <v>11900</v>
      </c>
      <c r="O29" s="353"/>
      <c r="P29" s="353"/>
      <c r="Q29" s="345"/>
    </row>
    <row r="30" spans="1:17" ht="21.75" thickBot="1"/>
    <row r="31" spans="1:17" ht="21.75" thickBot="1">
      <c r="D31" s="319" t="s">
        <v>48</v>
      </c>
      <c r="E31" s="320"/>
      <c r="F31" s="320"/>
      <c r="G31" s="320"/>
      <c r="H31" s="320"/>
      <c r="I31" s="320"/>
      <c r="J31" s="321"/>
    </row>
    <row r="32" spans="1:17" ht="21.75" thickBot="1"/>
    <row r="33" spans="1:19" ht="21.75" thickBot="1">
      <c r="A33" s="198" t="s">
        <v>38</v>
      </c>
      <c r="B33" s="197"/>
      <c r="C33" s="195" t="s">
        <v>3</v>
      </c>
      <c r="D33" s="195"/>
      <c r="E33" s="195"/>
      <c r="F33" s="195"/>
      <c r="G33" s="195"/>
      <c r="H33" s="195"/>
      <c r="I33" s="195"/>
      <c r="J33" s="198" t="s">
        <v>39</v>
      </c>
      <c r="K33" s="195"/>
      <c r="L33" s="195"/>
      <c r="M33" s="197"/>
      <c r="N33" s="198" t="s">
        <v>40</v>
      </c>
      <c r="O33" s="195"/>
      <c r="P33" s="195"/>
      <c r="Q33" s="197"/>
    </row>
    <row r="34" spans="1:19">
      <c r="A34" s="310">
        <v>31100</v>
      </c>
      <c r="B34" s="311"/>
      <c r="C34" s="362" t="s">
        <v>49</v>
      </c>
      <c r="D34" s="363"/>
      <c r="E34" s="363"/>
      <c r="F34" s="363"/>
      <c r="G34" s="363"/>
      <c r="H34" s="363"/>
      <c r="I34" s="364"/>
      <c r="J34" s="315">
        <f>N35+N36+N37+N38</f>
        <v>7905600</v>
      </c>
      <c r="K34" s="316"/>
      <c r="L34" s="316"/>
      <c r="M34" s="317"/>
      <c r="N34" s="318"/>
      <c r="O34" s="316"/>
      <c r="P34" s="316"/>
      <c r="Q34" s="317"/>
    </row>
    <row r="35" spans="1:19">
      <c r="A35" s="322">
        <v>3811</v>
      </c>
      <c r="B35" s="323"/>
      <c r="C35" s="381" t="s">
        <v>50</v>
      </c>
      <c r="D35" s="382"/>
      <c r="E35" s="382"/>
      <c r="F35" s="382"/>
      <c r="G35" s="382"/>
      <c r="H35" s="382"/>
      <c r="I35" s="383"/>
      <c r="J35" s="372"/>
      <c r="K35" s="373"/>
      <c r="L35" s="373"/>
      <c r="M35" s="374"/>
      <c r="N35" s="341">
        <f>N16</f>
        <v>5611200</v>
      </c>
      <c r="O35" s="342"/>
      <c r="P35" s="342"/>
      <c r="Q35" s="343"/>
    </row>
    <row r="36" spans="1:19">
      <c r="A36" s="322">
        <v>3818</v>
      </c>
      <c r="B36" s="323"/>
      <c r="C36" s="324" t="s">
        <v>51</v>
      </c>
      <c r="D36" s="325"/>
      <c r="E36" s="325"/>
      <c r="F36" s="325"/>
      <c r="G36" s="325"/>
      <c r="H36" s="325"/>
      <c r="I36" s="326"/>
      <c r="J36" s="375"/>
      <c r="K36" s="376"/>
      <c r="L36" s="376"/>
      <c r="M36" s="377"/>
      <c r="N36" s="340">
        <f>J17</f>
        <v>2204400</v>
      </c>
      <c r="O36" s="330"/>
      <c r="P36" s="330"/>
      <c r="Q36" s="323"/>
    </row>
    <row r="37" spans="1:19">
      <c r="A37" s="322">
        <v>3818</v>
      </c>
      <c r="B37" s="323"/>
      <c r="C37" s="324" t="s">
        <v>51</v>
      </c>
      <c r="D37" s="325"/>
      <c r="E37" s="325"/>
      <c r="F37" s="325"/>
      <c r="G37" s="325"/>
      <c r="H37" s="325"/>
      <c r="I37" s="326"/>
      <c r="J37" s="375"/>
      <c r="K37" s="376"/>
      <c r="L37" s="376"/>
      <c r="M37" s="377"/>
      <c r="N37" s="368">
        <f>J20</f>
        <v>80000</v>
      </c>
      <c r="O37" s="335"/>
      <c r="P37" s="335"/>
      <c r="Q37" s="336"/>
    </row>
    <row r="38" spans="1:19" ht="21.75" thickBot="1">
      <c r="A38" s="344">
        <v>3818</v>
      </c>
      <c r="B38" s="345"/>
      <c r="C38" s="369" t="s">
        <v>51</v>
      </c>
      <c r="D38" s="370"/>
      <c r="E38" s="370"/>
      <c r="F38" s="370"/>
      <c r="G38" s="370"/>
      <c r="H38" s="370"/>
      <c r="I38" s="371"/>
      <c r="J38" s="378"/>
      <c r="K38" s="379"/>
      <c r="L38" s="379"/>
      <c r="M38" s="380"/>
      <c r="N38" s="352">
        <f>J27</f>
        <v>10000</v>
      </c>
      <c r="O38" s="353"/>
      <c r="P38" s="353"/>
      <c r="Q38" s="345"/>
    </row>
    <row r="39" spans="1:19" ht="21.75" thickBot="1"/>
    <row r="40" spans="1:19" ht="21.75" thickBot="1">
      <c r="C40" s="365" t="s">
        <v>52</v>
      </c>
      <c r="D40" s="366"/>
      <c r="E40" s="366"/>
      <c r="F40" s="366"/>
      <c r="G40" s="366"/>
      <c r="H40" s="366"/>
      <c r="I40" s="366"/>
      <c r="J40" s="366"/>
      <c r="K40" s="366"/>
      <c r="L40" s="367"/>
    </row>
    <row r="41" spans="1:19" ht="21.75" thickBot="1"/>
    <row r="42" spans="1:19" ht="21.75" thickBot="1">
      <c r="D42" s="319" t="s">
        <v>48</v>
      </c>
      <c r="E42" s="320"/>
      <c r="F42" s="320"/>
      <c r="G42" s="320"/>
      <c r="H42" s="320"/>
      <c r="I42" s="320"/>
      <c r="J42" s="321"/>
    </row>
    <row r="43" spans="1:19" ht="21.75" thickBot="1"/>
    <row r="44" spans="1:19" ht="21.75" thickBot="1">
      <c r="A44" s="198" t="s">
        <v>38</v>
      </c>
      <c r="B44" s="197"/>
      <c r="C44" s="195" t="s">
        <v>3</v>
      </c>
      <c r="D44" s="195"/>
      <c r="E44" s="195"/>
      <c r="F44" s="195"/>
      <c r="G44" s="195"/>
      <c r="H44" s="195"/>
      <c r="I44" s="195"/>
      <c r="J44" s="198" t="s">
        <v>39</v>
      </c>
      <c r="K44" s="195"/>
      <c r="L44" s="195"/>
      <c r="M44" s="197"/>
      <c r="N44" s="198" t="s">
        <v>40</v>
      </c>
      <c r="O44" s="195"/>
      <c r="P44" s="195"/>
      <c r="Q44" s="197"/>
    </row>
    <row r="45" spans="1:19">
      <c r="A45" s="357">
        <v>401</v>
      </c>
      <c r="B45" s="358"/>
      <c r="C45" s="359" t="s">
        <v>43</v>
      </c>
      <c r="D45" s="360"/>
      <c r="E45" s="360"/>
      <c r="F45" s="360"/>
      <c r="G45" s="360"/>
      <c r="H45" s="360"/>
      <c r="I45" s="361"/>
      <c r="J45" s="315">
        <f>Facture!K29</f>
        <v>8016</v>
      </c>
      <c r="K45" s="316"/>
      <c r="L45" s="316"/>
      <c r="M45" s="317"/>
      <c r="N45" s="318"/>
      <c r="O45" s="316"/>
      <c r="P45" s="316"/>
      <c r="Q45" s="317"/>
    </row>
    <row r="46" spans="1:19">
      <c r="A46" s="322">
        <v>666</v>
      </c>
      <c r="B46" s="323"/>
      <c r="C46" s="324" t="s">
        <v>53</v>
      </c>
      <c r="D46" s="325"/>
      <c r="E46" s="325"/>
      <c r="F46" s="325"/>
      <c r="G46" s="325"/>
      <c r="H46" s="325"/>
      <c r="I46" s="326"/>
      <c r="J46" s="340">
        <f>Facture!K37</f>
        <v>10000</v>
      </c>
      <c r="K46" s="330"/>
      <c r="L46" s="330"/>
      <c r="M46" s="323"/>
      <c r="N46" s="341"/>
      <c r="O46" s="342"/>
      <c r="P46" s="342"/>
      <c r="Q46" s="343"/>
    </row>
    <row r="47" spans="1:19">
      <c r="A47" s="322">
        <v>512</v>
      </c>
      <c r="B47" s="323"/>
      <c r="C47" s="337" t="s">
        <v>54</v>
      </c>
      <c r="D47" s="338"/>
      <c r="E47" s="338"/>
      <c r="F47" s="338"/>
      <c r="G47" s="338"/>
      <c r="H47" s="338"/>
      <c r="I47" s="339"/>
      <c r="J47" s="327"/>
      <c r="K47" s="328"/>
      <c r="L47" s="328"/>
      <c r="M47" s="329"/>
      <c r="N47" s="340">
        <f>J45+J46</f>
        <v>18016</v>
      </c>
      <c r="O47" s="330"/>
      <c r="P47" s="330"/>
      <c r="Q47" s="323"/>
      <c r="R47" s="390"/>
      <c r="S47" s="391"/>
    </row>
    <row r="48" spans="1:19">
      <c r="A48" s="384">
        <v>401</v>
      </c>
      <c r="B48" s="385"/>
      <c r="C48" s="386" t="s">
        <v>43</v>
      </c>
      <c r="D48" s="387"/>
      <c r="E48" s="387"/>
      <c r="F48" s="387"/>
      <c r="G48" s="387"/>
      <c r="H48" s="387"/>
      <c r="I48" s="388"/>
      <c r="J48" s="331">
        <f>Facture!N32</f>
        <v>3462912</v>
      </c>
      <c r="K48" s="332"/>
      <c r="L48" s="332"/>
      <c r="M48" s="333"/>
      <c r="N48" s="334"/>
      <c r="O48" s="335"/>
      <c r="P48" s="335"/>
      <c r="Q48" s="336"/>
    </row>
    <row r="49" spans="1:20">
      <c r="A49" s="322">
        <v>512</v>
      </c>
      <c r="B49" s="323"/>
      <c r="C49" s="337" t="s">
        <v>54</v>
      </c>
      <c r="D49" s="338"/>
      <c r="E49" s="338"/>
      <c r="F49" s="338"/>
      <c r="G49" s="338"/>
      <c r="H49" s="338"/>
      <c r="I49" s="339"/>
      <c r="J49" s="150"/>
      <c r="K49" s="151"/>
      <c r="L49" s="151"/>
      <c r="M49" s="256"/>
      <c r="N49" s="340">
        <f>J48</f>
        <v>3462912</v>
      </c>
      <c r="O49" s="330"/>
      <c r="P49" s="330"/>
      <c r="Q49" s="323"/>
      <c r="R49" s="393"/>
      <c r="S49" s="394"/>
      <c r="T49" s="394"/>
    </row>
    <row r="50" spans="1:20">
      <c r="A50" s="384">
        <v>401</v>
      </c>
      <c r="B50" s="385"/>
      <c r="C50" s="386" t="s">
        <v>43</v>
      </c>
      <c r="D50" s="387"/>
      <c r="E50" s="387"/>
      <c r="F50" s="387"/>
      <c r="G50" s="387"/>
      <c r="H50" s="387"/>
      <c r="I50" s="388"/>
      <c r="J50" s="340">
        <f>Facture!K23</f>
        <v>4809600</v>
      </c>
      <c r="K50" s="330"/>
      <c r="L50" s="330"/>
      <c r="M50" s="323"/>
      <c r="N50" s="389"/>
      <c r="O50" s="151"/>
      <c r="P50" s="151"/>
      <c r="Q50" s="256"/>
      <c r="R50" s="392"/>
      <c r="S50" s="391"/>
    </row>
    <row r="51" spans="1:20">
      <c r="A51" s="322">
        <v>512</v>
      </c>
      <c r="B51" s="323"/>
      <c r="C51" s="337" t="s">
        <v>54</v>
      </c>
      <c r="D51" s="338"/>
      <c r="E51" s="338"/>
      <c r="F51" s="338"/>
      <c r="G51" s="338"/>
      <c r="H51" s="338"/>
      <c r="I51" s="339"/>
      <c r="J51" s="340"/>
      <c r="K51" s="330"/>
      <c r="L51" s="330"/>
      <c r="M51" s="323"/>
      <c r="N51" s="331">
        <f>I10</f>
        <v>2600000</v>
      </c>
      <c r="O51" s="332"/>
      <c r="P51" s="332"/>
      <c r="Q51" s="333"/>
    </row>
    <row r="52" spans="1:20" ht="21.75" thickBot="1">
      <c r="A52" s="344">
        <v>766</v>
      </c>
      <c r="B52" s="345"/>
      <c r="C52" s="346" t="s">
        <v>55</v>
      </c>
      <c r="D52" s="347"/>
      <c r="E52" s="347"/>
      <c r="F52" s="347"/>
      <c r="G52" s="347"/>
      <c r="H52" s="347"/>
      <c r="I52" s="348"/>
      <c r="J52" s="349"/>
      <c r="K52" s="350"/>
      <c r="L52" s="350"/>
      <c r="M52" s="351"/>
      <c r="N52" s="352">
        <f>J50-N51</f>
        <v>2209600</v>
      </c>
      <c r="O52" s="353"/>
      <c r="P52" s="353"/>
      <c r="Q52" s="345"/>
    </row>
    <row r="53" spans="1:20" ht="21.75" thickBot="1"/>
    <row r="54" spans="1:20" ht="21.75" thickBot="1">
      <c r="E54" s="319" t="s">
        <v>60</v>
      </c>
      <c r="F54" s="320"/>
      <c r="G54" s="320"/>
      <c r="H54" s="320"/>
      <c r="I54" s="320"/>
      <c r="J54" s="320"/>
      <c r="K54" s="321"/>
    </row>
    <row r="55" spans="1:20" ht="21.75" thickBot="1"/>
    <row r="56" spans="1:20" ht="21.75" thickBot="1">
      <c r="A56" s="198" t="s">
        <v>38</v>
      </c>
      <c r="B56" s="197"/>
      <c r="C56" s="195" t="s">
        <v>3</v>
      </c>
      <c r="D56" s="195"/>
      <c r="E56" s="195"/>
      <c r="F56" s="195"/>
      <c r="G56" s="195"/>
      <c r="H56" s="195"/>
      <c r="I56" s="195"/>
      <c r="J56" s="198" t="s">
        <v>39</v>
      </c>
      <c r="K56" s="195"/>
      <c r="L56" s="195"/>
      <c r="M56" s="197"/>
      <c r="N56" s="198" t="s">
        <v>40</v>
      </c>
      <c r="O56" s="195"/>
      <c r="P56" s="195"/>
      <c r="Q56" s="197"/>
    </row>
    <row r="57" spans="1:20">
      <c r="A57" s="357">
        <v>401</v>
      </c>
      <c r="B57" s="358"/>
      <c r="C57" s="359" t="s">
        <v>43</v>
      </c>
      <c r="D57" s="360"/>
      <c r="E57" s="360"/>
      <c r="F57" s="360"/>
      <c r="G57" s="360"/>
      <c r="H57" s="360"/>
      <c r="I57" s="361"/>
      <c r="J57" s="315">
        <f>Facture!N41</f>
        <v>89500</v>
      </c>
      <c r="K57" s="316"/>
      <c r="L57" s="316"/>
      <c r="M57" s="317"/>
      <c r="N57" s="318"/>
      <c r="O57" s="316"/>
      <c r="P57" s="316"/>
      <c r="Q57" s="317"/>
    </row>
    <row r="58" spans="1:20" ht="21.75" thickBot="1">
      <c r="A58" s="344">
        <v>5150</v>
      </c>
      <c r="B58" s="345"/>
      <c r="C58" s="346" t="s">
        <v>61</v>
      </c>
      <c r="D58" s="347"/>
      <c r="E58" s="347"/>
      <c r="F58" s="347"/>
      <c r="G58" s="347"/>
      <c r="H58" s="347"/>
      <c r="I58" s="348"/>
      <c r="J58" s="354"/>
      <c r="K58" s="355"/>
      <c r="L58" s="355"/>
      <c r="M58" s="356"/>
      <c r="N58" s="352">
        <f>J57</f>
        <v>89500</v>
      </c>
      <c r="O58" s="353"/>
      <c r="P58" s="353"/>
      <c r="Q58" s="345"/>
    </row>
    <row r="59" spans="1:20" ht="21.75" thickBot="1"/>
    <row r="60" spans="1:20" ht="21.75" thickBot="1">
      <c r="F60" s="319" t="s">
        <v>62</v>
      </c>
      <c r="G60" s="320"/>
      <c r="H60" s="320"/>
      <c r="I60" s="320"/>
      <c r="J60" s="320"/>
      <c r="K60" s="320"/>
      <c r="L60" s="321"/>
    </row>
    <row r="61" spans="1:20" ht="21.75" thickBot="1"/>
    <row r="62" spans="1:20" ht="21.75" thickBot="1">
      <c r="A62" s="198" t="s">
        <v>38</v>
      </c>
      <c r="B62" s="197"/>
      <c r="C62" s="195" t="s">
        <v>3</v>
      </c>
      <c r="D62" s="195"/>
      <c r="E62" s="195"/>
      <c r="F62" s="195"/>
      <c r="G62" s="195"/>
      <c r="H62" s="195"/>
      <c r="I62" s="195"/>
      <c r="J62" s="198" t="s">
        <v>39</v>
      </c>
      <c r="K62" s="195"/>
      <c r="L62" s="195"/>
      <c r="M62" s="197"/>
      <c r="N62" s="198" t="s">
        <v>40</v>
      </c>
      <c r="O62" s="195"/>
      <c r="P62" s="195"/>
      <c r="Q62" s="197"/>
    </row>
    <row r="63" spans="1:20">
      <c r="A63" s="357">
        <v>601</v>
      </c>
      <c r="B63" s="358"/>
      <c r="C63" s="359" t="s">
        <v>63</v>
      </c>
      <c r="D63" s="360"/>
      <c r="E63" s="360"/>
      <c r="F63" s="360"/>
      <c r="G63" s="360"/>
      <c r="H63" s="360"/>
      <c r="I63" s="361"/>
      <c r="J63" s="315">
        <f>J34/R63</f>
        <v>3952800</v>
      </c>
      <c r="K63" s="316"/>
      <c r="L63" s="316"/>
      <c r="M63" s="317"/>
      <c r="N63" s="318"/>
      <c r="O63" s="316"/>
      <c r="P63" s="316"/>
      <c r="Q63" s="317"/>
      <c r="R63" s="6">
        <v>2</v>
      </c>
    </row>
    <row r="64" spans="1:20" ht="21.75" thickBot="1">
      <c r="A64" s="344">
        <v>311</v>
      </c>
      <c r="B64" s="345"/>
      <c r="C64" s="401" t="s">
        <v>64</v>
      </c>
      <c r="D64" s="402"/>
      <c r="E64" s="402"/>
      <c r="F64" s="402"/>
      <c r="G64" s="402"/>
      <c r="H64" s="402"/>
      <c r="I64" s="403"/>
      <c r="J64" s="354"/>
      <c r="K64" s="355"/>
      <c r="L64" s="355"/>
      <c r="M64" s="356"/>
      <c r="N64" s="352">
        <f>J63</f>
        <v>3952800</v>
      </c>
      <c r="O64" s="353"/>
      <c r="P64" s="353"/>
      <c r="Q64" s="345"/>
    </row>
  </sheetData>
  <sheetProtection password="C7AA" sheet="1" objects="1" scenarios="1"/>
  <mergeCells count="146">
    <mergeCell ref="A64:B64"/>
    <mergeCell ref="C64:I64"/>
    <mergeCell ref="J64:M64"/>
    <mergeCell ref="N64:Q64"/>
    <mergeCell ref="F60:L60"/>
    <mergeCell ref="A62:B62"/>
    <mergeCell ref="C62:I62"/>
    <mergeCell ref="J62:M62"/>
    <mergeCell ref="N62:Q62"/>
    <mergeCell ref="A63:B63"/>
    <mergeCell ref="C63:I63"/>
    <mergeCell ref="J63:M63"/>
    <mergeCell ref="N63:Q63"/>
    <mergeCell ref="A58:B58"/>
    <mergeCell ref="C58:I58"/>
    <mergeCell ref="J58:M58"/>
    <mergeCell ref="N58:Q58"/>
    <mergeCell ref="E54:K54"/>
    <mergeCell ref="A56:B56"/>
    <mergeCell ref="C56:I56"/>
    <mergeCell ref="J56:M56"/>
    <mergeCell ref="N56:Q56"/>
    <mergeCell ref="A57:B57"/>
    <mergeCell ref="C57:I57"/>
    <mergeCell ref="J57:M57"/>
    <mergeCell ref="N57:Q57"/>
    <mergeCell ref="R47:S47"/>
    <mergeCell ref="R50:S50"/>
    <mergeCell ref="R49:T49"/>
    <mergeCell ref="O9:Q9"/>
    <mergeCell ref="I10:L10"/>
    <mergeCell ref="A51:B51"/>
    <mergeCell ref="C51:I51"/>
    <mergeCell ref="J51:M51"/>
    <mergeCell ref="N51:Q51"/>
    <mergeCell ref="A47:B47"/>
    <mergeCell ref="C47:I47"/>
    <mergeCell ref="J47:M47"/>
    <mergeCell ref="N47:Q47"/>
    <mergeCell ref="A48:B48"/>
    <mergeCell ref="C48:I48"/>
    <mergeCell ref="J48:M48"/>
    <mergeCell ref="N48:Q48"/>
    <mergeCell ref="N44:Q44"/>
    <mergeCell ref="A45:B45"/>
    <mergeCell ref="C45:I45"/>
    <mergeCell ref="J45:M45"/>
    <mergeCell ref="N45:Q45"/>
    <mergeCell ref="A46:B46"/>
    <mergeCell ref="C46:I46"/>
    <mergeCell ref="A52:B52"/>
    <mergeCell ref="C52:I52"/>
    <mergeCell ref="J52:M52"/>
    <mergeCell ref="N52:Q52"/>
    <mergeCell ref="A49:B49"/>
    <mergeCell ref="C49:I49"/>
    <mergeCell ref="J49:M49"/>
    <mergeCell ref="N49:Q49"/>
    <mergeCell ref="A50:B50"/>
    <mergeCell ref="C50:I50"/>
    <mergeCell ref="J50:M50"/>
    <mergeCell ref="N50:Q50"/>
    <mergeCell ref="J46:M46"/>
    <mergeCell ref="N46:Q46"/>
    <mergeCell ref="C40:L40"/>
    <mergeCell ref="D42:J42"/>
    <mergeCell ref="A44:B44"/>
    <mergeCell ref="C44:I44"/>
    <mergeCell ref="J44:M44"/>
    <mergeCell ref="A37:B37"/>
    <mergeCell ref="C37:I37"/>
    <mergeCell ref="N37:Q37"/>
    <mergeCell ref="A38:B38"/>
    <mergeCell ref="C38:I38"/>
    <mergeCell ref="N38:Q38"/>
    <mergeCell ref="J35:M38"/>
    <mergeCell ref="A35:B35"/>
    <mergeCell ref="C35:I35"/>
    <mergeCell ref="N35:Q35"/>
    <mergeCell ref="A36:B36"/>
    <mergeCell ref="C36:I36"/>
    <mergeCell ref="N36:Q36"/>
    <mergeCell ref="D31:J31"/>
    <mergeCell ref="A33:B33"/>
    <mergeCell ref="C33:I33"/>
    <mergeCell ref="J33:M33"/>
    <mergeCell ref="N33:Q33"/>
    <mergeCell ref="A34:B34"/>
    <mergeCell ref="C34:I34"/>
    <mergeCell ref="J34:M34"/>
    <mergeCell ref="N34:Q34"/>
    <mergeCell ref="A28:B28"/>
    <mergeCell ref="C28:I28"/>
    <mergeCell ref="J28:M28"/>
    <mergeCell ref="N28:Q28"/>
    <mergeCell ref="A29:B29"/>
    <mergeCell ref="C29:I29"/>
    <mergeCell ref="J29:M29"/>
    <mergeCell ref="N29:Q29"/>
    <mergeCell ref="D24:J24"/>
    <mergeCell ref="A26:B26"/>
    <mergeCell ref="C26:I26"/>
    <mergeCell ref="J26:M26"/>
    <mergeCell ref="N26:Q26"/>
    <mergeCell ref="A27:B27"/>
    <mergeCell ref="C27:I27"/>
    <mergeCell ref="J27:M27"/>
    <mergeCell ref="N27:Q27"/>
    <mergeCell ref="A22:B22"/>
    <mergeCell ref="C22:I22"/>
    <mergeCell ref="J22:M22"/>
    <mergeCell ref="N22:Q22"/>
    <mergeCell ref="A20:B20"/>
    <mergeCell ref="C20:I20"/>
    <mergeCell ref="J20:M20"/>
    <mergeCell ref="N20:Q20"/>
    <mergeCell ref="A21:B21"/>
    <mergeCell ref="C21:I21"/>
    <mergeCell ref="J21:M21"/>
    <mergeCell ref="N21:Q21"/>
    <mergeCell ref="A18:B18"/>
    <mergeCell ref="C18:I18"/>
    <mergeCell ref="J18:M18"/>
    <mergeCell ref="N18:Q18"/>
    <mergeCell ref="A19:B19"/>
    <mergeCell ref="C19:I19"/>
    <mergeCell ref="J19:M19"/>
    <mergeCell ref="N19:Q19"/>
    <mergeCell ref="A16:B16"/>
    <mergeCell ref="C16:I16"/>
    <mergeCell ref="J16:M16"/>
    <mergeCell ref="N16:Q16"/>
    <mergeCell ref="E7:G7"/>
    <mergeCell ref="A15:B15"/>
    <mergeCell ref="C15:I15"/>
    <mergeCell ref="J15:M15"/>
    <mergeCell ref="N15:Q15"/>
    <mergeCell ref="D12:J12"/>
    <mergeCell ref="A17:B17"/>
    <mergeCell ref="C17:I17"/>
    <mergeCell ref="J17:M17"/>
    <mergeCell ref="N17:Q17"/>
    <mergeCell ref="A14:B14"/>
    <mergeCell ref="N14:Q14"/>
    <mergeCell ref="J14:M14"/>
    <mergeCell ref="C14:I14"/>
  </mergeCells>
  <pageMargins left="0.27" right="0.2" top="0.35" bottom="0.37"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dimension ref="A16:R26"/>
  <sheetViews>
    <sheetView showGridLines="0" showRowColHeaders="0" workbookViewId="0"/>
  </sheetViews>
  <sheetFormatPr baseColWidth="10" defaultColWidth="5.7109375" defaultRowHeight="15"/>
  <cols>
    <col min="18" max="18" width="0" hidden="1" customWidth="1"/>
  </cols>
  <sheetData>
    <row r="16" spans="1:17" ht="22.5">
      <c r="A16" s="1" t="s">
        <v>65</v>
      </c>
      <c r="H16" s="407">
        <v>2000</v>
      </c>
      <c r="I16" s="408"/>
      <c r="J16" s="409"/>
      <c r="K16" s="1" t="s">
        <v>66</v>
      </c>
      <c r="O16" s="410">
        <v>2000</v>
      </c>
      <c r="P16" s="411"/>
      <c r="Q16" s="412"/>
    </row>
    <row r="17" spans="1:18" ht="21">
      <c r="A17" s="1" t="s">
        <v>67</v>
      </c>
      <c r="E17" s="407">
        <v>32000</v>
      </c>
      <c r="F17" s="408"/>
      <c r="G17" s="409"/>
      <c r="H17" s="1" t="s">
        <v>68</v>
      </c>
    </row>
    <row r="18" spans="1:18" ht="21.75" thickBot="1">
      <c r="A18" s="1" t="s">
        <v>69</v>
      </c>
      <c r="F18" s="413">
        <f>O16*E17</f>
        <v>64000000</v>
      </c>
      <c r="G18" s="414"/>
      <c r="H18" s="415"/>
    </row>
    <row r="19" spans="1:18" ht="16.5" thickBot="1">
      <c r="A19" s="198" t="s">
        <v>38</v>
      </c>
      <c r="B19" s="197"/>
      <c r="C19" s="195" t="s">
        <v>3</v>
      </c>
      <c r="D19" s="195"/>
      <c r="E19" s="195"/>
      <c r="F19" s="195"/>
      <c r="G19" s="195"/>
      <c r="H19" s="195"/>
      <c r="I19" s="195"/>
      <c r="J19" s="198" t="s">
        <v>39</v>
      </c>
      <c r="K19" s="195"/>
      <c r="L19" s="195"/>
      <c r="M19" s="197"/>
      <c r="N19" s="198" t="s">
        <v>40</v>
      </c>
      <c r="O19" s="195"/>
      <c r="P19" s="195"/>
      <c r="Q19" s="197"/>
    </row>
    <row r="20" spans="1:18" ht="21">
      <c r="A20" s="310">
        <v>512</v>
      </c>
      <c r="B20" s="311"/>
      <c r="C20" s="404" t="s">
        <v>70</v>
      </c>
      <c r="D20" s="405"/>
      <c r="E20" s="405"/>
      <c r="F20" s="405"/>
      <c r="G20" s="405"/>
      <c r="H20" s="405"/>
      <c r="I20" s="406"/>
      <c r="J20" s="315">
        <f>F18</f>
        <v>64000000</v>
      </c>
      <c r="K20" s="316"/>
      <c r="L20" s="316"/>
      <c r="M20" s="317"/>
      <c r="N20" s="318"/>
      <c r="O20" s="316"/>
      <c r="P20" s="316"/>
      <c r="Q20" s="317"/>
    </row>
    <row r="21" spans="1:18" ht="21">
      <c r="A21" s="322">
        <v>4563</v>
      </c>
      <c r="B21" s="323"/>
      <c r="C21" s="337" t="s">
        <v>71</v>
      </c>
      <c r="D21" s="338"/>
      <c r="E21" s="338"/>
      <c r="F21" s="338"/>
      <c r="G21" s="338"/>
      <c r="H21" s="338"/>
      <c r="I21" s="339"/>
      <c r="J21" s="322"/>
      <c r="K21" s="330"/>
      <c r="L21" s="330"/>
      <c r="M21" s="323"/>
      <c r="N21" s="341">
        <f>J20</f>
        <v>64000000</v>
      </c>
      <c r="O21" s="342"/>
      <c r="P21" s="342"/>
      <c r="Q21" s="343"/>
    </row>
    <row r="22" spans="1:18" ht="21">
      <c r="A22" s="337" t="s">
        <v>72</v>
      </c>
      <c r="B22" s="338"/>
      <c r="C22" s="338"/>
      <c r="D22" s="338"/>
      <c r="E22" s="338"/>
      <c r="F22" s="338"/>
      <c r="G22" s="338"/>
      <c r="H22" s="338"/>
      <c r="I22" s="338"/>
      <c r="J22" s="338"/>
      <c r="K22" s="338"/>
      <c r="L22" s="338"/>
      <c r="M22" s="338"/>
      <c r="N22" s="338"/>
      <c r="O22" s="338"/>
      <c r="P22" s="338"/>
      <c r="Q22" s="339"/>
    </row>
    <row r="23" spans="1:18" ht="21">
      <c r="A23" s="322">
        <v>4563</v>
      </c>
      <c r="B23" s="323"/>
      <c r="C23" s="324" t="s">
        <v>71</v>
      </c>
      <c r="D23" s="325"/>
      <c r="E23" s="325"/>
      <c r="F23" s="325"/>
      <c r="G23" s="325"/>
      <c r="H23" s="325"/>
      <c r="I23" s="326"/>
      <c r="J23" s="331">
        <f>N21</f>
        <v>64000000</v>
      </c>
      <c r="K23" s="332"/>
      <c r="L23" s="332"/>
      <c r="M23" s="333"/>
      <c r="N23" s="334"/>
      <c r="O23" s="335"/>
      <c r="P23" s="335"/>
      <c r="Q23" s="336"/>
      <c r="R23" s="75">
        <v>0.66</v>
      </c>
    </row>
    <row r="24" spans="1:18" ht="21">
      <c r="A24" s="322">
        <v>1013</v>
      </c>
      <c r="B24" s="323"/>
      <c r="C24" s="337" t="s">
        <v>73</v>
      </c>
      <c r="D24" s="338"/>
      <c r="E24" s="338"/>
      <c r="F24" s="338"/>
      <c r="G24" s="338"/>
      <c r="H24" s="338"/>
      <c r="I24" s="339"/>
      <c r="J24" s="150"/>
      <c r="K24" s="151"/>
      <c r="L24" s="151"/>
      <c r="M24" s="256"/>
      <c r="N24" s="340">
        <f>J23*R23</f>
        <v>42240000</v>
      </c>
      <c r="O24" s="330"/>
      <c r="P24" s="330"/>
      <c r="Q24" s="323"/>
    </row>
    <row r="25" spans="1:18" ht="21">
      <c r="A25" s="322">
        <v>1031</v>
      </c>
      <c r="B25" s="323"/>
      <c r="C25" s="337" t="s">
        <v>74</v>
      </c>
      <c r="D25" s="338"/>
      <c r="E25" s="338"/>
      <c r="F25" s="338"/>
      <c r="G25" s="338"/>
      <c r="H25" s="338"/>
      <c r="I25" s="339"/>
      <c r="J25" s="340"/>
      <c r="K25" s="330"/>
      <c r="L25" s="330"/>
      <c r="M25" s="323"/>
      <c r="N25" s="340">
        <f>J23-N24</f>
        <v>21760000</v>
      </c>
      <c r="O25" s="330"/>
      <c r="P25" s="330"/>
      <c r="Q25" s="323"/>
    </row>
    <row r="26" spans="1:18" ht="21">
      <c r="A26" s="337" t="s">
        <v>75</v>
      </c>
      <c r="B26" s="338"/>
      <c r="C26" s="338"/>
      <c r="D26" s="338"/>
      <c r="E26" s="338"/>
      <c r="F26" s="338"/>
      <c r="G26" s="338"/>
      <c r="H26" s="338"/>
      <c r="I26" s="338"/>
      <c r="J26" s="338"/>
      <c r="K26" s="338"/>
      <c r="L26" s="338"/>
      <c r="M26" s="338"/>
      <c r="N26" s="338"/>
      <c r="O26" s="338"/>
      <c r="P26" s="338"/>
      <c r="Q26" s="339"/>
    </row>
  </sheetData>
  <sheetProtection password="C7AA" sheet="1" objects="1" scenarios="1"/>
  <mergeCells count="30">
    <mergeCell ref="H16:J16"/>
    <mergeCell ref="O16:Q16"/>
    <mergeCell ref="E17:G17"/>
    <mergeCell ref="F18:H18"/>
    <mergeCell ref="A19:B19"/>
    <mergeCell ref="C19:I19"/>
    <mergeCell ref="J19:M19"/>
    <mergeCell ref="N19:Q19"/>
    <mergeCell ref="A20:B20"/>
    <mergeCell ref="C20:I20"/>
    <mergeCell ref="J20:M20"/>
    <mergeCell ref="N20:Q20"/>
    <mergeCell ref="A21:B21"/>
    <mergeCell ref="C21:I21"/>
    <mergeCell ref="J21:M21"/>
    <mergeCell ref="N21:Q21"/>
    <mergeCell ref="A23:B23"/>
    <mergeCell ref="C23:I23"/>
    <mergeCell ref="J23:M23"/>
    <mergeCell ref="N23:Q23"/>
    <mergeCell ref="A22:Q22"/>
    <mergeCell ref="A26:Q26"/>
    <mergeCell ref="A24:B24"/>
    <mergeCell ref="C24:I24"/>
    <mergeCell ref="J24:M24"/>
    <mergeCell ref="N24:Q24"/>
    <mergeCell ref="A25:B25"/>
    <mergeCell ref="C25:I25"/>
    <mergeCell ref="J25:M25"/>
    <mergeCell ref="N25:Q25"/>
  </mergeCells>
  <pageMargins left="0.12" right="0.28000000000000003" top="0.33" bottom="0.37"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dimension ref="A21:Q35"/>
  <sheetViews>
    <sheetView showGridLines="0" showRowColHeaders="0" workbookViewId="0">
      <selection activeCell="F22" sqref="F22"/>
    </sheetView>
  </sheetViews>
  <sheetFormatPr baseColWidth="10" defaultColWidth="5.7109375" defaultRowHeight="15"/>
  <cols>
    <col min="16" max="16" width="4.7109375" customWidth="1"/>
  </cols>
  <sheetData>
    <row r="21" spans="1:17" ht="21">
      <c r="A21" s="1" t="s">
        <v>76</v>
      </c>
      <c r="G21" s="425">
        <v>10000000</v>
      </c>
      <c r="H21" s="426"/>
      <c r="I21" s="426"/>
      <c r="J21" s="427"/>
      <c r="K21" s="1" t="s">
        <v>77</v>
      </c>
    </row>
    <row r="22" spans="1:17" ht="21">
      <c r="A22" s="1" t="s">
        <v>78</v>
      </c>
      <c r="F22" s="132">
        <v>0.2</v>
      </c>
    </row>
    <row r="23" spans="1:17" ht="15.75" thickBot="1"/>
    <row r="24" spans="1:17" ht="16.5" thickBot="1">
      <c r="A24" s="198" t="s">
        <v>38</v>
      </c>
      <c r="B24" s="197"/>
      <c r="C24" s="195" t="s">
        <v>3</v>
      </c>
      <c r="D24" s="195"/>
      <c r="E24" s="195"/>
      <c r="F24" s="195"/>
      <c r="G24" s="195"/>
      <c r="H24" s="195"/>
      <c r="I24" s="195"/>
      <c r="J24" s="198" t="s">
        <v>39</v>
      </c>
      <c r="K24" s="195"/>
      <c r="L24" s="195"/>
      <c r="M24" s="197"/>
      <c r="N24" s="198" t="s">
        <v>40</v>
      </c>
      <c r="O24" s="195"/>
      <c r="P24" s="195"/>
      <c r="Q24" s="197"/>
    </row>
    <row r="25" spans="1:17" ht="21">
      <c r="A25" s="310">
        <v>512</v>
      </c>
      <c r="B25" s="311"/>
      <c r="C25" s="404" t="s">
        <v>79</v>
      </c>
      <c r="D25" s="405"/>
      <c r="E25" s="405"/>
      <c r="F25" s="405"/>
      <c r="G25" s="405"/>
      <c r="H25" s="405"/>
      <c r="I25" s="406"/>
      <c r="J25" s="315">
        <f>G21</f>
        <v>10000000</v>
      </c>
      <c r="K25" s="316"/>
      <c r="L25" s="316"/>
      <c r="M25" s="317"/>
      <c r="N25" s="318"/>
      <c r="O25" s="316"/>
      <c r="P25" s="316"/>
      <c r="Q25" s="317"/>
    </row>
    <row r="26" spans="1:17" ht="21">
      <c r="A26" s="322">
        <v>1311</v>
      </c>
      <c r="B26" s="323"/>
      <c r="C26" s="337" t="s">
        <v>80</v>
      </c>
      <c r="D26" s="338"/>
      <c r="E26" s="338"/>
      <c r="F26" s="338"/>
      <c r="G26" s="338"/>
      <c r="H26" s="338"/>
      <c r="I26" s="339"/>
      <c r="J26" s="322"/>
      <c r="K26" s="330"/>
      <c r="L26" s="330"/>
      <c r="M26" s="323"/>
      <c r="N26" s="341">
        <f>J25</f>
        <v>10000000</v>
      </c>
      <c r="O26" s="342"/>
      <c r="P26" s="342"/>
      <c r="Q26" s="343"/>
    </row>
    <row r="27" spans="1:17" ht="21">
      <c r="A27" s="337" t="s">
        <v>81</v>
      </c>
      <c r="B27" s="338"/>
      <c r="C27" s="338"/>
      <c r="D27" s="338"/>
      <c r="E27" s="338"/>
      <c r="F27" s="338"/>
      <c r="G27" s="338"/>
      <c r="H27" s="338"/>
      <c r="I27" s="338"/>
      <c r="J27" s="338"/>
      <c r="K27" s="338"/>
      <c r="L27" s="338"/>
      <c r="M27" s="338"/>
      <c r="N27" s="338"/>
      <c r="O27" s="338"/>
      <c r="P27" s="338"/>
      <c r="Q27" s="339"/>
    </row>
    <row r="28" spans="1:17" ht="21">
      <c r="A28" s="337">
        <v>215</v>
      </c>
      <c r="B28" s="339"/>
      <c r="C28" s="324" t="s">
        <v>82</v>
      </c>
      <c r="D28" s="325"/>
      <c r="E28" s="325"/>
      <c r="F28" s="325"/>
      <c r="G28" s="325"/>
      <c r="H28" s="325"/>
      <c r="I28" s="326"/>
      <c r="J28" s="327">
        <f>J25</f>
        <v>10000000</v>
      </c>
      <c r="K28" s="328"/>
      <c r="L28" s="328"/>
      <c r="M28" s="329"/>
      <c r="N28" s="334"/>
      <c r="O28" s="335"/>
      <c r="P28" s="335"/>
      <c r="Q28" s="336"/>
    </row>
    <row r="29" spans="1:17" ht="21">
      <c r="A29" s="322">
        <v>512</v>
      </c>
      <c r="B29" s="323"/>
      <c r="C29" s="337" t="s">
        <v>70</v>
      </c>
      <c r="D29" s="338"/>
      <c r="E29" s="338"/>
      <c r="F29" s="338"/>
      <c r="G29" s="338"/>
      <c r="H29" s="338"/>
      <c r="I29" s="339"/>
      <c r="J29" s="327"/>
      <c r="K29" s="328"/>
      <c r="L29" s="328"/>
      <c r="M29" s="329"/>
      <c r="N29" s="368">
        <f>J28</f>
        <v>10000000</v>
      </c>
      <c r="O29" s="335"/>
      <c r="P29" s="335"/>
      <c r="Q29" s="336"/>
    </row>
    <row r="30" spans="1:17" ht="21">
      <c r="A30" s="337" t="s">
        <v>83</v>
      </c>
      <c r="B30" s="338"/>
      <c r="C30" s="338"/>
      <c r="D30" s="338"/>
      <c r="E30" s="338"/>
      <c r="F30" s="338"/>
      <c r="G30" s="338"/>
      <c r="H30" s="338"/>
      <c r="I30" s="338"/>
      <c r="J30" s="338"/>
      <c r="K30" s="338"/>
      <c r="L30" s="338"/>
      <c r="M30" s="338"/>
      <c r="N30" s="338"/>
      <c r="O30" s="338"/>
      <c r="P30" s="338"/>
      <c r="Q30" s="339"/>
    </row>
    <row r="31" spans="1:17" ht="21">
      <c r="A31" s="322">
        <v>6817</v>
      </c>
      <c r="B31" s="323"/>
      <c r="C31" s="324" t="s">
        <v>85</v>
      </c>
      <c r="D31" s="325"/>
      <c r="E31" s="325"/>
      <c r="F31" s="325"/>
      <c r="G31" s="325"/>
      <c r="H31" s="325"/>
      <c r="I31" s="326"/>
      <c r="J31" s="327">
        <f>G21*F22</f>
        <v>2000000</v>
      </c>
      <c r="K31" s="328"/>
      <c r="L31" s="328"/>
      <c r="M31" s="329"/>
      <c r="N31" s="334"/>
      <c r="O31" s="335"/>
      <c r="P31" s="335"/>
      <c r="Q31" s="336"/>
    </row>
    <row r="32" spans="1:17" ht="21">
      <c r="A32" s="322">
        <v>2815</v>
      </c>
      <c r="B32" s="323"/>
      <c r="C32" s="337"/>
      <c r="D32" s="338"/>
      <c r="E32" s="338"/>
      <c r="F32" s="338"/>
      <c r="G32" s="338"/>
      <c r="H32" s="338"/>
      <c r="I32" s="339"/>
      <c r="J32" s="150"/>
      <c r="K32" s="151"/>
      <c r="L32" s="151"/>
      <c r="M32" s="256"/>
      <c r="N32" s="340">
        <f>J31</f>
        <v>2000000</v>
      </c>
      <c r="O32" s="330"/>
      <c r="P32" s="330"/>
      <c r="Q32" s="323"/>
    </row>
    <row r="33" spans="1:17" ht="21">
      <c r="A33" s="337" t="s">
        <v>84</v>
      </c>
      <c r="B33" s="338"/>
      <c r="C33" s="338"/>
      <c r="D33" s="338"/>
      <c r="E33" s="338"/>
      <c r="F33" s="338"/>
      <c r="G33" s="338"/>
      <c r="H33" s="338"/>
      <c r="I33" s="338"/>
      <c r="J33" s="338"/>
      <c r="K33" s="338"/>
      <c r="L33" s="338"/>
      <c r="M33" s="338"/>
      <c r="N33" s="338"/>
      <c r="O33" s="338"/>
      <c r="P33" s="338"/>
      <c r="Q33" s="339"/>
    </row>
    <row r="34" spans="1:17" ht="21">
      <c r="A34" s="334">
        <v>1319</v>
      </c>
      <c r="B34" s="336"/>
      <c r="C34" s="422" t="s">
        <v>86</v>
      </c>
      <c r="D34" s="423"/>
      <c r="E34" s="423"/>
      <c r="F34" s="423"/>
      <c r="G34" s="423"/>
      <c r="H34" s="423"/>
      <c r="I34" s="424"/>
      <c r="J34" s="327">
        <f>J31</f>
        <v>2000000</v>
      </c>
      <c r="K34" s="328"/>
      <c r="L34" s="328"/>
      <c r="M34" s="329"/>
      <c r="N34" s="368"/>
      <c r="O34" s="335"/>
      <c r="P34" s="335"/>
      <c r="Q34" s="336"/>
    </row>
    <row r="35" spans="1:17" ht="21">
      <c r="A35" s="334">
        <v>754</v>
      </c>
      <c r="B35" s="336"/>
      <c r="C35" s="416" t="s">
        <v>87</v>
      </c>
      <c r="D35" s="417"/>
      <c r="E35" s="417"/>
      <c r="F35" s="417"/>
      <c r="G35" s="417"/>
      <c r="H35" s="417"/>
      <c r="I35" s="418"/>
      <c r="J35" s="419"/>
      <c r="K35" s="420"/>
      <c r="L35" s="420"/>
      <c r="M35" s="421"/>
      <c r="N35" s="368">
        <f>J34</f>
        <v>2000000</v>
      </c>
      <c r="O35" s="335"/>
      <c r="P35" s="335"/>
      <c r="Q35" s="336"/>
    </row>
  </sheetData>
  <sheetProtection password="C7AA" sheet="1" objects="1" scenarios="1"/>
  <mergeCells count="40">
    <mergeCell ref="A25:B25"/>
    <mergeCell ref="C25:I25"/>
    <mergeCell ref="J25:M25"/>
    <mergeCell ref="N25:Q25"/>
    <mergeCell ref="G21:J21"/>
    <mergeCell ref="A24:B24"/>
    <mergeCell ref="C24:I24"/>
    <mergeCell ref="J24:M24"/>
    <mergeCell ref="N24:Q24"/>
    <mergeCell ref="J29:M29"/>
    <mergeCell ref="N29:Q29"/>
    <mergeCell ref="A26:B26"/>
    <mergeCell ref="C26:I26"/>
    <mergeCell ref="J26:M26"/>
    <mergeCell ref="N26:Q26"/>
    <mergeCell ref="A32:B32"/>
    <mergeCell ref="C32:I32"/>
    <mergeCell ref="J32:M32"/>
    <mergeCell ref="N32:Q32"/>
    <mergeCell ref="A27:Q27"/>
    <mergeCell ref="A30:Q30"/>
    <mergeCell ref="A31:B31"/>
    <mergeCell ref="C31:I31"/>
    <mergeCell ref="J31:M31"/>
    <mergeCell ref="N31:Q31"/>
    <mergeCell ref="A28:B28"/>
    <mergeCell ref="C28:I28"/>
    <mergeCell ref="J28:M28"/>
    <mergeCell ref="N28:Q28"/>
    <mergeCell ref="A29:B29"/>
    <mergeCell ref="C29:I29"/>
    <mergeCell ref="A35:B35"/>
    <mergeCell ref="C35:I35"/>
    <mergeCell ref="J35:M35"/>
    <mergeCell ref="N35:Q35"/>
    <mergeCell ref="A33:Q33"/>
    <mergeCell ref="A34:B34"/>
    <mergeCell ref="C34:I34"/>
    <mergeCell ref="J34:M34"/>
    <mergeCell ref="N34:Q34"/>
  </mergeCells>
  <pageMargins left="0.33" right="0.41" top="0.33" bottom="0.3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dimension ref="B12:W72"/>
  <sheetViews>
    <sheetView showGridLines="0" showRowColHeaders="0" topLeftCell="B1" workbookViewId="0">
      <selection activeCell="V13" sqref="V13"/>
    </sheetView>
  </sheetViews>
  <sheetFormatPr baseColWidth="10" defaultColWidth="5.7109375" defaultRowHeight="15"/>
  <cols>
    <col min="1" max="1" width="0" hidden="1" customWidth="1"/>
    <col min="19" max="19" width="0" hidden="1" customWidth="1"/>
    <col min="20" max="20" width="17.7109375" hidden="1" customWidth="1"/>
    <col min="21" max="21" width="5.7109375" customWidth="1"/>
  </cols>
  <sheetData>
    <row r="12" spans="2:13" ht="21">
      <c r="B12" s="84" t="s">
        <v>88</v>
      </c>
    </row>
    <row r="13" spans="2:13" ht="22.5">
      <c r="B13" s="1" t="s">
        <v>89</v>
      </c>
      <c r="F13" s="428">
        <v>15000000</v>
      </c>
      <c r="G13" s="429"/>
      <c r="H13" s="429"/>
      <c r="I13" s="430"/>
    </row>
    <row r="14" spans="2:13" ht="22.5">
      <c r="B14" s="1" t="s">
        <v>90</v>
      </c>
      <c r="F14" s="428">
        <v>13000000</v>
      </c>
      <c r="G14" s="429"/>
      <c r="H14" s="429"/>
      <c r="I14" s="430"/>
    </row>
    <row r="15" spans="2:13" ht="22.5">
      <c r="B15" s="1" t="s">
        <v>91</v>
      </c>
      <c r="F15" s="428">
        <v>2000000</v>
      </c>
      <c r="G15" s="429"/>
      <c r="H15" s="429"/>
      <c r="I15" s="430"/>
    </row>
    <row r="16" spans="2:13" ht="22.5">
      <c r="B16" s="1" t="s">
        <v>92</v>
      </c>
      <c r="J16" s="428">
        <v>3000000</v>
      </c>
      <c r="K16" s="429"/>
      <c r="L16" s="429"/>
      <c r="M16" s="430"/>
    </row>
    <row r="17" spans="2:22" ht="21">
      <c r="B17" s="1" t="s">
        <v>93</v>
      </c>
      <c r="I17" s="133">
        <v>0.6</v>
      </c>
      <c r="P17" s="79"/>
      <c r="Q17" s="78"/>
      <c r="R17" s="78"/>
      <c r="S17" s="78"/>
    </row>
    <row r="18" spans="2:22" ht="21">
      <c r="B18" s="84" t="s">
        <v>94</v>
      </c>
      <c r="Q18" s="79"/>
      <c r="R18" s="78"/>
      <c r="S18" s="78"/>
    </row>
    <row r="19" spans="2:22">
      <c r="Q19" s="79"/>
      <c r="R19" s="78"/>
      <c r="S19" s="78"/>
    </row>
    <row r="20" spans="2:22" s="6" customFormat="1" ht="21">
      <c r="B20" s="437" t="s">
        <v>95</v>
      </c>
      <c r="C20" s="212"/>
      <c r="D20" s="212"/>
      <c r="E20" s="212"/>
      <c r="F20" s="213"/>
      <c r="G20" s="85"/>
      <c r="H20" s="86"/>
      <c r="I20" s="86"/>
      <c r="J20" s="86"/>
      <c r="K20" s="86"/>
      <c r="L20" s="87"/>
      <c r="M20" s="437" t="s">
        <v>96</v>
      </c>
      <c r="N20" s="212"/>
      <c r="O20" s="212"/>
      <c r="P20" s="212"/>
      <c r="Q20" s="213"/>
    </row>
    <row r="21" spans="2:22" ht="21">
      <c r="B21" s="438" t="s">
        <v>97</v>
      </c>
      <c r="C21" s="439"/>
      <c r="D21" s="439"/>
      <c r="E21" s="439"/>
      <c r="F21" s="440"/>
      <c r="G21" s="88"/>
      <c r="H21" s="89"/>
      <c r="I21" s="89"/>
      <c r="J21" s="89"/>
      <c r="K21" s="89"/>
      <c r="L21" s="90"/>
      <c r="M21" s="295">
        <v>3000000</v>
      </c>
      <c r="N21" s="296"/>
      <c r="O21" s="296"/>
      <c r="P21" s="296"/>
      <c r="Q21" s="297"/>
    </row>
    <row r="22" spans="2:22" ht="21">
      <c r="B22" s="438" t="s">
        <v>98</v>
      </c>
      <c r="C22" s="439"/>
      <c r="D22" s="439"/>
      <c r="E22" s="439"/>
      <c r="F22" s="440"/>
      <c r="G22" s="88"/>
      <c r="H22" s="89"/>
      <c r="I22" s="89"/>
      <c r="J22" s="89"/>
      <c r="K22" s="89"/>
      <c r="L22" s="90"/>
      <c r="M22" s="295">
        <v>3000000</v>
      </c>
      <c r="N22" s="296"/>
      <c r="O22" s="296"/>
      <c r="P22" s="296"/>
      <c r="Q22" s="297"/>
    </row>
    <row r="23" spans="2:22" ht="21">
      <c r="B23" s="441" t="s">
        <v>99</v>
      </c>
      <c r="C23" s="442"/>
      <c r="D23" s="442"/>
      <c r="E23" s="442"/>
      <c r="F23" s="443"/>
      <c r="G23" s="91"/>
      <c r="H23" s="92"/>
      <c r="I23" s="92"/>
      <c r="J23" s="92"/>
      <c r="K23" s="92"/>
      <c r="L23" s="93"/>
      <c r="M23" s="295">
        <v>1800000</v>
      </c>
      <c r="N23" s="296"/>
      <c r="O23" s="296"/>
      <c r="P23" s="296"/>
      <c r="Q23" s="297"/>
    </row>
    <row r="24" spans="2:22" ht="21">
      <c r="B24" s="88"/>
      <c r="C24" s="89"/>
      <c r="D24" s="89"/>
      <c r="E24" s="89"/>
      <c r="F24" s="89"/>
      <c r="G24" s="90"/>
      <c r="H24" s="89"/>
      <c r="I24" s="89"/>
      <c r="J24" s="431" t="s">
        <v>24</v>
      </c>
      <c r="K24" s="432"/>
      <c r="L24" s="433"/>
      <c r="M24" s="434">
        <f t="shared" ref="M24" si="0">SUM(M21:Q23)</f>
        <v>7800000</v>
      </c>
      <c r="N24" s="435"/>
      <c r="O24" s="435"/>
      <c r="P24" s="435"/>
      <c r="Q24" s="436"/>
    </row>
    <row r="26" spans="2:22" ht="21">
      <c r="B26" s="431" t="s">
        <v>100</v>
      </c>
      <c r="C26" s="432"/>
      <c r="D26" s="432"/>
      <c r="E26" s="432"/>
      <c r="F26" s="432"/>
      <c r="G26" s="432"/>
      <c r="H26" s="432"/>
      <c r="I26" s="432"/>
      <c r="J26" s="432"/>
      <c r="K26" s="432"/>
      <c r="L26" s="432"/>
      <c r="M26" s="432"/>
      <c r="N26" s="432"/>
      <c r="O26" s="432"/>
      <c r="P26" s="432"/>
      <c r="Q26" s="432"/>
      <c r="R26" s="433"/>
    </row>
    <row r="27" spans="2:22" ht="15.75" thickBot="1"/>
    <row r="28" spans="2:22" ht="16.5" thickBot="1">
      <c r="B28" s="198" t="s">
        <v>38</v>
      </c>
      <c r="C28" s="197"/>
      <c r="D28" s="195" t="s">
        <v>3</v>
      </c>
      <c r="E28" s="195"/>
      <c r="F28" s="195"/>
      <c r="G28" s="195"/>
      <c r="H28" s="195"/>
      <c r="I28" s="195"/>
      <c r="J28" s="195"/>
      <c r="K28" s="198" t="s">
        <v>39</v>
      </c>
      <c r="L28" s="195"/>
      <c r="M28" s="195"/>
      <c r="N28" s="197"/>
      <c r="O28" s="198" t="s">
        <v>40</v>
      </c>
      <c r="P28" s="195"/>
      <c r="Q28" s="195"/>
      <c r="R28" s="197"/>
    </row>
    <row r="29" spans="2:22" ht="21">
      <c r="B29" s="310">
        <v>512</v>
      </c>
      <c r="C29" s="311"/>
      <c r="D29" s="404" t="s">
        <v>70</v>
      </c>
      <c r="E29" s="405"/>
      <c r="F29" s="405"/>
      <c r="G29" s="405"/>
      <c r="H29" s="405"/>
      <c r="I29" s="405"/>
      <c r="J29" s="406"/>
      <c r="K29" s="315">
        <f>J16</f>
        <v>3000000</v>
      </c>
      <c r="L29" s="316"/>
      <c r="M29" s="316"/>
      <c r="N29" s="317"/>
      <c r="O29" s="318"/>
      <c r="P29" s="316"/>
      <c r="Q29" s="316"/>
      <c r="R29" s="317"/>
    </row>
    <row r="30" spans="2:22" ht="21">
      <c r="B30" s="447">
        <v>4191</v>
      </c>
      <c r="C30" s="343"/>
      <c r="D30" s="448" t="s">
        <v>101</v>
      </c>
      <c r="E30" s="449"/>
      <c r="F30" s="449"/>
      <c r="G30" s="449"/>
      <c r="H30" s="449"/>
      <c r="I30" s="449"/>
      <c r="J30" s="450"/>
      <c r="K30" s="447"/>
      <c r="L30" s="342"/>
      <c r="M30" s="342"/>
      <c r="N30" s="343"/>
      <c r="O30" s="341">
        <f>K29</f>
        <v>3000000</v>
      </c>
      <c r="P30" s="342"/>
      <c r="Q30" s="342"/>
      <c r="R30" s="343"/>
    </row>
    <row r="31" spans="2:22" ht="21.75" thickBot="1">
      <c r="B31" s="344" t="s">
        <v>102</v>
      </c>
      <c r="C31" s="353"/>
      <c r="D31" s="353"/>
      <c r="E31" s="353"/>
      <c r="F31" s="353"/>
      <c r="G31" s="353"/>
      <c r="H31" s="353"/>
      <c r="I31" s="353"/>
      <c r="J31" s="353"/>
      <c r="K31" s="353"/>
      <c r="L31" s="353"/>
      <c r="M31" s="353"/>
      <c r="N31" s="353"/>
      <c r="O31" s="353"/>
      <c r="P31" s="353"/>
      <c r="Q31" s="353"/>
      <c r="R31" s="345"/>
      <c r="S31" s="94"/>
      <c r="T31" s="78"/>
      <c r="U31" s="78"/>
      <c r="V31" s="78"/>
    </row>
    <row r="32" spans="2:22" ht="15.75" thickBot="1">
      <c r="S32" s="75">
        <v>0.44444444399999999</v>
      </c>
      <c r="T32" s="75"/>
    </row>
    <row r="33" spans="2:20" ht="21.75" thickBot="1">
      <c r="B33" s="444" t="s">
        <v>103</v>
      </c>
      <c r="C33" s="445"/>
      <c r="D33" s="445"/>
      <c r="E33" s="445"/>
      <c r="F33" s="445"/>
      <c r="G33" s="445"/>
      <c r="H33" s="445"/>
      <c r="I33" s="445"/>
      <c r="J33" s="445"/>
      <c r="K33" s="445"/>
      <c r="L33" s="445"/>
      <c r="M33" s="445"/>
      <c r="N33" s="445"/>
      <c r="O33" s="445"/>
      <c r="P33" s="445"/>
      <c r="Q33" s="445"/>
      <c r="R33" s="446"/>
    </row>
    <row r="34" spans="2:20" ht="15.75" thickBot="1"/>
    <row r="35" spans="2:20" ht="16.5" thickBot="1">
      <c r="B35" s="198" t="s">
        <v>38</v>
      </c>
      <c r="C35" s="197"/>
      <c r="D35" s="195" t="s">
        <v>3</v>
      </c>
      <c r="E35" s="195"/>
      <c r="F35" s="195"/>
      <c r="G35" s="195"/>
      <c r="H35" s="195"/>
      <c r="I35" s="195"/>
      <c r="J35" s="195"/>
      <c r="K35" s="198" t="s">
        <v>39</v>
      </c>
      <c r="L35" s="195"/>
      <c r="M35" s="195"/>
      <c r="N35" s="197"/>
      <c r="O35" s="198" t="s">
        <v>40</v>
      </c>
      <c r="P35" s="195"/>
      <c r="Q35" s="195"/>
      <c r="R35" s="197"/>
    </row>
    <row r="36" spans="2:20" ht="21">
      <c r="B36" s="357">
        <v>602</v>
      </c>
      <c r="C36" s="358"/>
      <c r="D36" s="452" t="s">
        <v>104</v>
      </c>
      <c r="E36" s="453"/>
      <c r="F36" s="453"/>
      <c r="G36" s="453"/>
      <c r="H36" s="453"/>
      <c r="I36" s="453"/>
      <c r="J36" s="454"/>
      <c r="K36" s="455">
        <f>M21</f>
        <v>3000000</v>
      </c>
      <c r="L36" s="456"/>
      <c r="M36" s="456"/>
      <c r="N36" s="457"/>
      <c r="O36" s="458"/>
      <c r="P36" s="456"/>
      <c r="Q36" s="456"/>
      <c r="R36" s="457"/>
    </row>
    <row r="37" spans="2:20" ht="21">
      <c r="B37" s="448">
        <v>62</v>
      </c>
      <c r="C37" s="450"/>
      <c r="D37" s="324" t="s">
        <v>105</v>
      </c>
      <c r="E37" s="325"/>
      <c r="F37" s="325"/>
      <c r="G37" s="325"/>
      <c r="H37" s="325"/>
      <c r="I37" s="325"/>
      <c r="J37" s="326"/>
      <c r="K37" s="451">
        <f>M23*S32</f>
        <v>799999.99919999996</v>
      </c>
      <c r="L37" s="449"/>
      <c r="M37" s="449"/>
      <c r="N37" s="450"/>
      <c r="O37" s="451"/>
      <c r="P37" s="449"/>
      <c r="Q37" s="449"/>
      <c r="R37" s="450"/>
    </row>
    <row r="38" spans="2:20" ht="21">
      <c r="B38" s="448">
        <v>63</v>
      </c>
      <c r="C38" s="450"/>
      <c r="D38" s="324" t="s">
        <v>106</v>
      </c>
      <c r="E38" s="325"/>
      <c r="F38" s="325"/>
      <c r="G38" s="325"/>
      <c r="H38" s="325"/>
      <c r="I38" s="325"/>
      <c r="J38" s="326"/>
      <c r="K38" s="451">
        <f>M22</f>
        <v>3000000</v>
      </c>
      <c r="L38" s="449"/>
      <c r="M38" s="449"/>
      <c r="N38" s="450"/>
      <c r="O38" s="451"/>
      <c r="P38" s="449"/>
      <c r="Q38" s="449"/>
      <c r="R38" s="450"/>
    </row>
    <row r="39" spans="2:20" ht="21">
      <c r="B39" s="448">
        <v>68</v>
      </c>
      <c r="C39" s="450"/>
      <c r="D39" s="324" t="s">
        <v>107</v>
      </c>
      <c r="E39" s="325"/>
      <c r="F39" s="325"/>
      <c r="G39" s="325"/>
      <c r="H39" s="325"/>
      <c r="I39" s="325"/>
      <c r="J39" s="326"/>
      <c r="K39" s="451">
        <f>M23-K37</f>
        <v>1000000.0008</v>
      </c>
      <c r="L39" s="449"/>
      <c r="M39" s="449"/>
      <c r="N39" s="450"/>
      <c r="O39" s="451"/>
      <c r="P39" s="449"/>
      <c r="Q39" s="449"/>
      <c r="R39" s="450"/>
    </row>
    <row r="40" spans="2:20" ht="21">
      <c r="B40" s="448">
        <v>401</v>
      </c>
      <c r="C40" s="450"/>
      <c r="D40" s="448" t="s">
        <v>108</v>
      </c>
      <c r="E40" s="449"/>
      <c r="F40" s="449"/>
      <c r="G40" s="449"/>
      <c r="H40" s="449"/>
      <c r="I40" s="449"/>
      <c r="J40" s="450"/>
      <c r="K40" s="448"/>
      <c r="L40" s="449"/>
      <c r="M40" s="449"/>
      <c r="N40" s="450"/>
      <c r="O40" s="451">
        <f>K36+K37+K38</f>
        <v>6799999.9991999995</v>
      </c>
      <c r="P40" s="449"/>
      <c r="Q40" s="449"/>
      <c r="R40" s="450"/>
    </row>
    <row r="41" spans="2:20" ht="21.75" thickBot="1">
      <c r="B41" s="346">
        <v>28</v>
      </c>
      <c r="C41" s="348"/>
      <c r="D41" s="346" t="s">
        <v>109</v>
      </c>
      <c r="E41" s="347"/>
      <c r="F41" s="347"/>
      <c r="G41" s="347"/>
      <c r="H41" s="347"/>
      <c r="I41" s="347"/>
      <c r="J41" s="348"/>
      <c r="K41" s="346"/>
      <c r="L41" s="347"/>
      <c r="M41" s="347"/>
      <c r="N41" s="348"/>
      <c r="O41" s="462">
        <f>K39</f>
        <v>1000000.0008</v>
      </c>
      <c r="P41" s="347"/>
      <c r="Q41" s="347"/>
      <c r="R41" s="348"/>
    </row>
    <row r="47" spans="2:20" ht="21">
      <c r="B47" s="95"/>
      <c r="C47" s="95"/>
      <c r="D47" s="95"/>
      <c r="E47" s="95"/>
      <c r="F47" s="95"/>
      <c r="G47" s="95"/>
      <c r="H47" s="95"/>
      <c r="I47" s="95"/>
      <c r="J47" s="95"/>
      <c r="K47" s="95"/>
      <c r="L47" s="95"/>
      <c r="M47" s="95"/>
      <c r="N47" s="95"/>
      <c r="O47" s="95"/>
      <c r="P47" s="95"/>
      <c r="Q47" s="95"/>
      <c r="R47" s="95"/>
      <c r="S47" s="4"/>
      <c r="T47" s="4"/>
    </row>
    <row r="51" spans="2:23" ht="15.75" thickBot="1"/>
    <row r="52" spans="2:23" ht="21.75" thickBot="1">
      <c r="B52" s="1" t="s">
        <v>110</v>
      </c>
      <c r="G52" s="96"/>
      <c r="H52" s="96"/>
      <c r="I52" s="459">
        <f>F13*I17</f>
        <v>9000000</v>
      </c>
      <c r="J52" s="460"/>
      <c r="K52" s="460"/>
      <c r="L52" s="461"/>
    </row>
    <row r="53" spans="2:23" ht="15.75" thickBot="1"/>
    <row r="54" spans="2:23" ht="16.5" thickBot="1">
      <c r="B54" s="198" t="s">
        <v>38</v>
      </c>
      <c r="C54" s="197"/>
      <c r="D54" s="195" t="s">
        <v>3</v>
      </c>
      <c r="E54" s="195"/>
      <c r="F54" s="195"/>
      <c r="G54" s="195"/>
      <c r="H54" s="195"/>
      <c r="I54" s="195"/>
      <c r="J54" s="195"/>
      <c r="K54" s="198" t="s">
        <v>39</v>
      </c>
      <c r="L54" s="195"/>
      <c r="M54" s="195"/>
      <c r="N54" s="197"/>
      <c r="O54" s="198" t="s">
        <v>40</v>
      </c>
      <c r="P54" s="195"/>
      <c r="Q54" s="195"/>
      <c r="R54" s="197"/>
    </row>
    <row r="55" spans="2:23" ht="21">
      <c r="B55" s="357">
        <v>4191</v>
      </c>
      <c r="C55" s="358"/>
      <c r="D55" s="452" t="s">
        <v>101</v>
      </c>
      <c r="E55" s="453"/>
      <c r="F55" s="453"/>
      <c r="G55" s="453"/>
      <c r="H55" s="453"/>
      <c r="I55" s="453"/>
      <c r="J55" s="454"/>
      <c r="K55" s="455">
        <f>I52*T56</f>
        <v>2999999.997</v>
      </c>
      <c r="L55" s="456"/>
      <c r="M55" s="456"/>
      <c r="N55" s="457"/>
      <c r="O55" s="458"/>
      <c r="P55" s="456"/>
      <c r="Q55" s="456"/>
      <c r="R55" s="457"/>
    </row>
    <row r="56" spans="2:23" ht="21">
      <c r="B56" s="448">
        <v>417</v>
      </c>
      <c r="C56" s="450"/>
      <c r="D56" s="324" t="s">
        <v>111</v>
      </c>
      <c r="E56" s="325"/>
      <c r="F56" s="325"/>
      <c r="G56" s="325"/>
      <c r="H56" s="325"/>
      <c r="I56" s="325"/>
      <c r="J56" s="326"/>
      <c r="K56" s="451">
        <f>I52-K55</f>
        <v>6000000.0030000005</v>
      </c>
      <c r="L56" s="449"/>
      <c r="M56" s="449"/>
      <c r="N56" s="450"/>
      <c r="O56" s="451"/>
      <c r="P56" s="449"/>
      <c r="Q56" s="449"/>
      <c r="R56" s="450"/>
      <c r="T56" s="75">
        <v>0.33333333300000001</v>
      </c>
    </row>
    <row r="57" spans="2:23" ht="21.75" thickBot="1">
      <c r="B57" s="448">
        <v>704</v>
      </c>
      <c r="C57" s="450"/>
      <c r="D57" s="448" t="s">
        <v>112</v>
      </c>
      <c r="E57" s="449"/>
      <c r="F57" s="449"/>
      <c r="G57" s="449"/>
      <c r="H57" s="449"/>
      <c r="I57" s="449"/>
      <c r="J57" s="450"/>
      <c r="K57" s="451"/>
      <c r="L57" s="449"/>
      <c r="M57" s="449"/>
      <c r="N57" s="450"/>
      <c r="O57" s="451">
        <f>I52-O58</f>
        <v>7290000</v>
      </c>
      <c r="P57" s="449"/>
      <c r="Q57" s="449"/>
      <c r="R57" s="450"/>
      <c r="T57" s="75">
        <v>0.19</v>
      </c>
    </row>
    <row r="58" spans="2:23" ht="21.75" thickBot="1">
      <c r="B58" s="467">
        <v>4457</v>
      </c>
      <c r="C58" s="468"/>
      <c r="D58" s="467" t="s">
        <v>113</v>
      </c>
      <c r="E58" s="469"/>
      <c r="F58" s="469"/>
      <c r="G58" s="469"/>
      <c r="H58" s="469"/>
      <c r="I58" s="469"/>
      <c r="J58" s="468"/>
      <c r="K58" s="470"/>
      <c r="L58" s="469"/>
      <c r="M58" s="469"/>
      <c r="N58" s="468"/>
      <c r="O58" s="470">
        <f>I52*T57</f>
        <v>1710000</v>
      </c>
      <c r="P58" s="469"/>
      <c r="Q58" s="469"/>
      <c r="R58" s="468"/>
    </row>
    <row r="59" spans="2:23" ht="15.75" thickBot="1">
      <c r="T59" s="79"/>
      <c r="U59" s="78"/>
      <c r="V59" s="78"/>
      <c r="W59" s="78"/>
    </row>
    <row r="60" spans="2:23" ht="21.75" thickBot="1">
      <c r="B60" s="444" t="s">
        <v>114</v>
      </c>
      <c r="C60" s="445"/>
      <c r="D60" s="445"/>
      <c r="E60" s="445"/>
      <c r="F60" s="445"/>
      <c r="G60" s="445"/>
      <c r="H60" s="445"/>
      <c r="I60" s="445"/>
      <c r="J60" s="445"/>
      <c r="K60" s="445"/>
      <c r="L60" s="445"/>
      <c r="M60" s="445"/>
      <c r="N60" s="445"/>
      <c r="O60" s="445"/>
      <c r="P60" s="445"/>
      <c r="Q60" s="445"/>
      <c r="R60" s="446"/>
    </row>
    <row r="61" spans="2:23" ht="15.75" thickBot="1"/>
    <row r="62" spans="2:23" ht="21">
      <c r="D62" s="464" t="s">
        <v>22</v>
      </c>
      <c r="E62" s="465"/>
      <c r="F62" s="466"/>
      <c r="G62" s="97"/>
      <c r="H62" s="98"/>
      <c r="I62" s="99"/>
      <c r="J62" s="252">
        <f>F13*I17</f>
        <v>9000000</v>
      </c>
      <c r="K62" s="253"/>
      <c r="L62" s="254"/>
    </row>
    <row r="63" spans="2:23" ht="21">
      <c r="D63" s="211" t="s">
        <v>115</v>
      </c>
      <c r="E63" s="212"/>
      <c r="F63" s="213"/>
      <c r="G63" s="100"/>
      <c r="H63" s="101"/>
      <c r="I63" s="102"/>
      <c r="J63" s="255">
        <f>F14*I17</f>
        <v>7800000</v>
      </c>
      <c r="K63" s="151"/>
      <c r="L63" s="256"/>
    </row>
    <row r="64" spans="2:23" ht="21.75" thickBot="1">
      <c r="D64" s="471" t="s">
        <v>116</v>
      </c>
      <c r="E64" s="472"/>
      <c r="F64" s="473"/>
      <c r="G64" s="103"/>
      <c r="H64" s="104"/>
      <c r="I64" s="105"/>
      <c r="J64" s="463">
        <f>F15*I17</f>
        <v>1200000</v>
      </c>
      <c r="K64" s="350"/>
      <c r="L64" s="351"/>
    </row>
    <row r="65" spans="2:20" ht="15.75" thickBot="1"/>
    <row r="66" spans="2:20" ht="21.75" thickBot="1">
      <c r="B66" s="444" t="s">
        <v>117</v>
      </c>
      <c r="C66" s="445"/>
      <c r="D66" s="445"/>
      <c r="E66" s="445"/>
      <c r="F66" s="445"/>
      <c r="G66" s="445"/>
      <c r="H66" s="445"/>
      <c r="I66" s="445"/>
      <c r="J66" s="445"/>
      <c r="K66" s="445"/>
      <c r="L66" s="445"/>
      <c r="M66" s="445"/>
      <c r="N66" s="445"/>
      <c r="O66" s="445"/>
      <c r="P66" s="445"/>
      <c r="Q66" s="445"/>
      <c r="R66" s="446"/>
    </row>
    <row r="67" spans="2:20" ht="15.75" thickBot="1">
      <c r="T67" s="107"/>
    </row>
    <row r="68" spans="2:20" ht="16.5" thickBot="1">
      <c r="B68" s="198" t="s">
        <v>38</v>
      </c>
      <c r="C68" s="197"/>
      <c r="D68" s="195" t="s">
        <v>3</v>
      </c>
      <c r="E68" s="195"/>
      <c r="F68" s="195"/>
      <c r="G68" s="195"/>
      <c r="H68" s="195"/>
      <c r="I68" s="195"/>
      <c r="J68" s="195"/>
      <c r="K68" s="198" t="s">
        <v>39</v>
      </c>
      <c r="L68" s="195"/>
      <c r="M68" s="195"/>
      <c r="N68" s="197"/>
      <c r="O68" s="198" t="s">
        <v>40</v>
      </c>
      <c r="P68" s="195"/>
      <c r="Q68" s="195"/>
      <c r="R68" s="197"/>
      <c r="T68" s="107"/>
    </row>
    <row r="69" spans="2:20" ht="21">
      <c r="B69" s="357">
        <v>4111</v>
      </c>
      <c r="C69" s="358"/>
      <c r="D69" s="452" t="s">
        <v>118</v>
      </c>
      <c r="E69" s="453"/>
      <c r="F69" s="453"/>
      <c r="G69" s="453"/>
      <c r="H69" s="453"/>
      <c r="I69" s="453"/>
      <c r="J69" s="454"/>
      <c r="K69" s="455">
        <f>F13</f>
        <v>15000000</v>
      </c>
      <c r="L69" s="456"/>
      <c r="M69" s="456"/>
      <c r="N69" s="457"/>
      <c r="O69" s="458"/>
      <c r="P69" s="456"/>
      <c r="Q69" s="456"/>
      <c r="R69" s="457"/>
      <c r="T69" s="106"/>
    </row>
    <row r="70" spans="2:20" ht="21">
      <c r="B70" s="448">
        <v>417</v>
      </c>
      <c r="C70" s="450"/>
      <c r="D70" s="337" t="s">
        <v>111</v>
      </c>
      <c r="E70" s="338"/>
      <c r="F70" s="338"/>
      <c r="G70" s="338"/>
      <c r="H70" s="338"/>
      <c r="I70" s="338"/>
      <c r="J70" s="339"/>
      <c r="K70" s="451"/>
      <c r="L70" s="449"/>
      <c r="M70" s="449"/>
      <c r="N70" s="450"/>
      <c r="O70" s="451">
        <f>I52</f>
        <v>9000000</v>
      </c>
      <c r="P70" s="449"/>
      <c r="Q70" s="449"/>
      <c r="R70" s="450"/>
      <c r="T70" s="106">
        <f>K69-O70</f>
        <v>6000000</v>
      </c>
    </row>
    <row r="71" spans="2:20" ht="21.75" thickBot="1">
      <c r="B71" s="448">
        <v>704</v>
      </c>
      <c r="C71" s="450"/>
      <c r="D71" s="448" t="s">
        <v>112</v>
      </c>
      <c r="E71" s="449"/>
      <c r="F71" s="449"/>
      <c r="G71" s="449"/>
      <c r="H71" s="449"/>
      <c r="I71" s="449"/>
      <c r="J71" s="450"/>
      <c r="K71" s="451"/>
      <c r="L71" s="449"/>
      <c r="M71" s="449"/>
      <c r="N71" s="450"/>
      <c r="O71" s="451">
        <f>T70-O72</f>
        <v>4860000</v>
      </c>
      <c r="P71" s="449"/>
      <c r="Q71" s="449"/>
      <c r="R71" s="450"/>
      <c r="T71" s="106"/>
    </row>
    <row r="72" spans="2:20" ht="21.75" thickBot="1">
      <c r="B72" s="467">
        <v>4457</v>
      </c>
      <c r="C72" s="468"/>
      <c r="D72" s="467" t="s">
        <v>113</v>
      </c>
      <c r="E72" s="469"/>
      <c r="F72" s="469"/>
      <c r="G72" s="469"/>
      <c r="H72" s="469"/>
      <c r="I72" s="469"/>
      <c r="J72" s="468"/>
      <c r="K72" s="470"/>
      <c r="L72" s="469"/>
      <c r="M72" s="469"/>
      <c r="N72" s="468"/>
      <c r="O72" s="470">
        <f>T70*T57</f>
        <v>1140000</v>
      </c>
      <c r="P72" s="469"/>
      <c r="Q72" s="469"/>
      <c r="R72" s="468"/>
      <c r="T72" s="106">
        <f>O70+O71+O72</f>
        <v>15000000</v>
      </c>
    </row>
  </sheetData>
  <sheetProtection password="C7AA" sheet="1" objects="1" scenarios="1"/>
  <mergeCells count="106">
    <mergeCell ref="B72:C72"/>
    <mergeCell ref="D72:J72"/>
    <mergeCell ref="K72:N72"/>
    <mergeCell ref="O72:R72"/>
    <mergeCell ref="B70:C70"/>
    <mergeCell ref="D70:J70"/>
    <mergeCell ref="K70:N70"/>
    <mergeCell ref="O70:R70"/>
    <mergeCell ref="B71:C71"/>
    <mergeCell ref="D71:J71"/>
    <mergeCell ref="K71:N71"/>
    <mergeCell ref="O71:R71"/>
    <mergeCell ref="B68:C68"/>
    <mergeCell ref="D68:J68"/>
    <mergeCell ref="K68:N68"/>
    <mergeCell ref="O68:R68"/>
    <mergeCell ref="B69:C69"/>
    <mergeCell ref="D69:J69"/>
    <mergeCell ref="K69:N69"/>
    <mergeCell ref="O69:R69"/>
    <mergeCell ref="D64:F64"/>
    <mergeCell ref="J62:L62"/>
    <mergeCell ref="J63:L63"/>
    <mergeCell ref="J64:L64"/>
    <mergeCell ref="B66:R66"/>
    <mergeCell ref="B60:R60"/>
    <mergeCell ref="D62:F62"/>
    <mergeCell ref="D63:F63"/>
    <mergeCell ref="B57:C57"/>
    <mergeCell ref="D57:J57"/>
    <mergeCell ref="K57:N57"/>
    <mergeCell ref="O57:R57"/>
    <mergeCell ref="B58:C58"/>
    <mergeCell ref="D58:J58"/>
    <mergeCell ref="K58:N58"/>
    <mergeCell ref="O58:R58"/>
    <mergeCell ref="B55:C55"/>
    <mergeCell ref="D55:J55"/>
    <mergeCell ref="K55:N55"/>
    <mergeCell ref="O55:R55"/>
    <mergeCell ref="B56:C56"/>
    <mergeCell ref="D56:J56"/>
    <mergeCell ref="K56:N56"/>
    <mergeCell ref="O56:R56"/>
    <mergeCell ref="B54:C54"/>
    <mergeCell ref="D54:J54"/>
    <mergeCell ref="K54:N54"/>
    <mergeCell ref="O54:R54"/>
    <mergeCell ref="I52:L52"/>
    <mergeCell ref="B40:C40"/>
    <mergeCell ref="D40:J40"/>
    <mergeCell ref="K40:N40"/>
    <mergeCell ref="O40:R40"/>
    <mergeCell ref="B41:C41"/>
    <mergeCell ref="D41:J41"/>
    <mergeCell ref="K41:N41"/>
    <mergeCell ref="O41:R41"/>
    <mergeCell ref="B38:C38"/>
    <mergeCell ref="D38:J38"/>
    <mergeCell ref="K38:N38"/>
    <mergeCell ref="O38:R38"/>
    <mergeCell ref="B39:C39"/>
    <mergeCell ref="D39:J39"/>
    <mergeCell ref="K39:N39"/>
    <mergeCell ref="O39:R39"/>
    <mergeCell ref="B36:C36"/>
    <mergeCell ref="D36:J36"/>
    <mergeCell ref="K36:N36"/>
    <mergeCell ref="O36:R36"/>
    <mergeCell ref="B37:C37"/>
    <mergeCell ref="D37:J37"/>
    <mergeCell ref="K37:N37"/>
    <mergeCell ref="O37:R37"/>
    <mergeCell ref="B31:R31"/>
    <mergeCell ref="B33:R33"/>
    <mergeCell ref="B35:C35"/>
    <mergeCell ref="D35:J35"/>
    <mergeCell ref="K35:N35"/>
    <mergeCell ref="O35:R35"/>
    <mergeCell ref="B29:C29"/>
    <mergeCell ref="D29:J29"/>
    <mergeCell ref="K29:N29"/>
    <mergeCell ref="O29:R29"/>
    <mergeCell ref="B30:C30"/>
    <mergeCell ref="D30:J30"/>
    <mergeCell ref="K30:N30"/>
    <mergeCell ref="O30:R30"/>
    <mergeCell ref="F13:I13"/>
    <mergeCell ref="F14:I14"/>
    <mergeCell ref="F15:I15"/>
    <mergeCell ref="J16:M16"/>
    <mergeCell ref="J24:L24"/>
    <mergeCell ref="M24:Q24"/>
    <mergeCell ref="B20:F20"/>
    <mergeCell ref="B26:R26"/>
    <mergeCell ref="B28:C28"/>
    <mergeCell ref="D28:J28"/>
    <mergeCell ref="K28:N28"/>
    <mergeCell ref="O28:R28"/>
    <mergeCell ref="B22:F22"/>
    <mergeCell ref="B23:F23"/>
    <mergeCell ref="M21:Q21"/>
    <mergeCell ref="M22:Q22"/>
    <mergeCell ref="M23:Q23"/>
    <mergeCell ref="M20:Q20"/>
    <mergeCell ref="B21:F21"/>
  </mergeCells>
  <pageMargins left="0.31" right="0.31" top="0.35" bottom="0.2"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dimension ref="A8:Q17"/>
  <sheetViews>
    <sheetView showGridLines="0" showRowColHeaders="0" workbookViewId="0">
      <selection activeCell="V9" sqref="V9"/>
    </sheetView>
  </sheetViews>
  <sheetFormatPr baseColWidth="10" defaultColWidth="5.7109375" defaultRowHeight="15"/>
  <sheetData>
    <row r="8" spans="1:17" ht="21">
      <c r="A8" s="1" t="s">
        <v>120</v>
      </c>
      <c r="G8" s="398">
        <v>100000</v>
      </c>
      <c r="H8" s="399"/>
      <c r="I8" s="399"/>
      <c r="J8" s="400"/>
    </row>
    <row r="9" spans="1:17" ht="21">
      <c r="A9" s="1" t="s">
        <v>121</v>
      </c>
      <c r="D9" s="398">
        <v>80000</v>
      </c>
      <c r="E9" s="399"/>
      <c r="F9" s="400"/>
    </row>
    <row r="10" spans="1:17" ht="21">
      <c r="A10" s="1" t="s">
        <v>122</v>
      </c>
      <c r="D10" s="398">
        <v>10000</v>
      </c>
      <c r="E10" s="399"/>
      <c r="F10" s="400"/>
    </row>
    <row r="11" spans="1:17" ht="15.75" thickBot="1"/>
    <row r="12" spans="1:17" ht="16.5" thickBot="1">
      <c r="A12" s="198" t="s">
        <v>38</v>
      </c>
      <c r="B12" s="197"/>
      <c r="C12" s="195" t="s">
        <v>3</v>
      </c>
      <c r="D12" s="195"/>
      <c r="E12" s="195"/>
      <c r="F12" s="195"/>
      <c r="G12" s="195"/>
      <c r="H12" s="195"/>
      <c r="I12" s="195"/>
      <c r="J12" s="198" t="s">
        <v>39</v>
      </c>
      <c r="K12" s="195"/>
      <c r="L12" s="195"/>
      <c r="M12" s="197"/>
      <c r="N12" s="198" t="s">
        <v>40</v>
      </c>
      <c r="O12" s="195"/>
      <c r="P12" s="195"/>
      <c r="Q12" s="197"/>
    </row>
    <row r="13" spans="1:17" ht="21">
      <c r="A13" s="357">
        <v>462</v>
      </c>
      <c r="B13" s="358"/>
      <c r="C13" s="359" t="s">
        <v>123</v>
      </c>
      <c r="D13" s="360"/>
      <c r="E13" s="360"/>
      <c r="F13" s="360"/>
      <c r="G13" s="360"/>
      <c r="H13" s="360"/>
      <c r="I13" s="361"/>
      <c r="J13" s="455">
        <f>D10</f>
        <v>10000</v>
      </c>
      <c r="K13" s="456"/>
      <c r="L13" s="456"/>
      <c r="M13" s="457"/>
      <c r="N13" s="458"/>
      <c r="O13" s="456"/>
      <c r="P13" s="456"/>
      <c r="Q13" s="457"/>
    </row>
    <row r="14" spans="1:17" ht="21">
      <c r="A14" s="448">
        <v>281542</v>
      </c>
      <c r="B14" s="450"/>
      <c r="C14" s="324" t="s">
        <v>109</v>
      </c>
      <c r="D14" s="325"/>
      <c r="E14" s="325"/>
      <c r="F14" s="325"/>
      <c r="G14" s="325"/>
      <c r="H14" s="325"/>
      <c r="I14" s="326"/>
      <c r="J14" s="451">
        <f>D9</f>
        <v>80000</v>
      </c>
      <c r="K14" s="449"/>
      <c r="L14" s="449"/>
      <c r="M14" s="450"/>
      <c r="N14" s="451"/>
      <c r="O14" s="449"/>
      <c r="P14" s="449"/>
      <c r="Q14" s="450"/>
    </row>
    <row r="15" spans="1:17" ht="21">
      <c r="A15" s="448">
        <v>652</v>
      </c>
      <c r="B15" s="450"/>
      <c r="C15" s="474" t="s">
        <v>124</v>
      </c>
      <c r="D15" s="475"/>
      <c r="E15" s="475"/>
      <c r="F15" s="475"/>
      <c r="G15" s="475"/>
      <c r="H15" s="475"/>
      <c r="I15" s="476"/>
      <c r="J15" s="451">
        <f>D10</f>
        <v>10000</v>
      </c>
      <c r="K15" s="449"/>
      <c r="L15" s="449"/>
      <c r="M15" s="450"/>
      <c r="N15" s="451"/>
      <c r="O15" s="449"/>
      <c r="P15" s="449"/>
      <c r="Q15" s="450"/>
    </row>
    <row r="16" spans="1:17" ht="21">
      <c r="A16" s="448">
        <v>21542</v>
      </c>
      <c r="B16" s="450"/>
      <c r="C16" s="337" t="s">
        <v>125</v>
      </c>
      <c r="D16" s="338"/>
      <c r="E16" s="338"/>
      <c r="F16" s="338"/>
      <c r="G16" s="338"/>
      <c r="H16" s="338"/>
      <c r="I16" s="339"/>
      <c r="J16" s="451"/>
      <c r="K16" s="449"/>
      <c r="L16" s="449"/>
      <c r="M16" s="450"/>
      <c r="N16" s="451">
        <f>J13+J14+J15</f>
        <v>100000</v>
      </c>
      <c r="O16" s="449"/>
      <c r="P16" s="449"/>
      <c r="Q16" s="450"/>
    </row>
    <row r="17" spans="1:17" ht="21.75" thickBot="1">
      <c r="A17" s="346" t="s">
        <v>126</v>
      </c>
      <c r="B17" s="347"/>
      <c r="C17" s="347"/>
      <c r="D17" s="347"/>
      <c r="E17" s="347"/>
      <c r="F17" s="347"/>
      <c r="G17" s="347"/>
      <c r="H17" s="347"/>
      <c r="I17" s="347"/>
      <c r="J17" s="347"/>
      <c r="K17" s="347"/>
      <c r="L17" s="347"/>
      <c r="M17" s="347"/>
      <c r="N17" s="347"/>
      <c r="O17" s="347"/>
      <c r="P17" s="347"/>
      <c r="Q17" s="348"/>
    </row>
  </sheetData>
  <sheetProtection password="C7AA" sheet="1" objects="1" scenarios="1"/>
  <mergeCells count="24">
    <mergeCell ref="A14:B14"/>
    <mergeCell ref="C14:I14"/>
    <mergeCell ref="J14:M14"/>
    <mergeCell ref="N14:Q14"/>
    <mergeCell ref="G8:J8"/>
    <mergeCell ref="D9:F9"/>
    <mergeCell ref="D10:F10"/>
    <mergeCell ref="A12:B12"/>
    <mergeCell ref="C12:I12"/>
    <mergeCell ref="J12:M12"/>
    <mergeCell ref="N12:Q12"/>
    <mergeCell ref="A13:B13"/>
    <mergeCell ref="C13:I13"/>
    <mergeCell ref="J13:M13"/>
    <mergeCell ref="N13:Q13"/>
    <mergeCell ref="A17:Q17"/>
    <mergeCell ref="A15:B15"/>
    <mergeCell ref="C15:I15"/>
    <mergeCell ref="J15:M15"/>
    <mergeCell ref="N15:Q15"/>
    <mergeCell ref="A16:B16"/>
    <mergeCell ref="C16:I16"/>
    <mergeCell ref="J16:M16"/>
    <mergeCell ref="N16:Q16"/>
  </mergeCells>
  <pageMargins left="0.27" right="0.28000000000000003" top="0.35" bottom="0.3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dimension ref="A14:Q28"/>
  <sheetViews>
    <sheetView showGridLines="0" showRowColHeaders="0" workbookViewId="0">
      <selection activeCell="D18" sqref="D18:E18"/>
    </sheetView>
  </sheetViews>
  <sheetFormatPr baseColWidth="10" defaultColWidth="5.7109375" defaultRowHeight="15"/>
  <sheetData>
    <row r="14" spans="1:8" ht="21">
      <c r="A14" s="84" t="s">
        <v>127</v>
      </c>
    </row>
    <row r="15" spans="1:8" ht="21">
      <c r="A15" s="1" t="s">
        <v>128</v>
      </c>
      <c r="E15" s="477">
        <v>275000</v>
      </c>
      <c r="F15" s="478"/>
      <c r="G15" s="478"/>
      <c r="H15" s="479"/>
    </row>
    <row r="16" spans="1:8" ht="21">
      <c r="A16" s="1" t="s">
        <v>129</v>
      </c>
      <c r="C16" s="134">
        <v>0.05</v>
      </c>
      <c r="E16" s="480">
        <f>E15*C16</f>
        <v>13750</v>
      </c>
      <c r="F16" s="481"/>
      <c r="G16" s="481"/>
      <c r="H16" s="482"/>
    </row>
    <row r="17" spans="1:17" ht="21">
      <c r="A17" s="1" t="s">
        <v>130</v>
      </c>
      <c r="E17" s="483">
        <f>E15-E16</f>
        <v>261250</v>
      </c>
      <c r="F17" s="481"/>
      <c r="G17" s="481"/>
      <c r="H17" s="482"/>
    </row>
    <row r="18" spans="1:17" ht="21">
      <c r="B18" s="113">
        <v>1</v>
      </c>
      <c r="C18" s="111" t="s">
        <v>131</v>
      </c>
      <c r="D18" s="484">
        <v>90</v>
      </c>
      <c r="E18" s="485"/>
      <c r="F18" s="112" t="s">
        <v>132</v>
      </c>
    </row>
    <row r="19" spans="1:17" ht="15.75" thickBot="1"/>
    <row r="20" spans="1:17" ht="16.5" thickBot="1">
      <c r="A20" s="198" t="s">
        <v>38</v>
      </c>
      <c r="B20" s="197"/>
      <c r="C20" s="195" t="s">
        <v>3</v>
      </c>
      <c r="D20" s="195"/>
      <c r="E20" s="195"/>
      <c r="F20" s="195"/>
      <c r="G20" s="195"/>
      <c r="H20" s="195"/>
      <c r="I20" s="195"/>
      <c r="J20" s="198" t="s">
        <v>39</v>
      </c>
      <c r="K20" s="195"/>
      <c r="L20" s="195"/>
      <c r="M20" s="197"/>
      <c r="N20" s="198" t="s">
        <v>40</v>
      </c>
      <c r="O20" s="195"/>
      <c r="P20" s="195"/>
      <c r="Q20" s="197"/>
    </row>
    <row r="21" spans="1:17" ht="21">
      <c r="A21" s="357" t="s">
        <v>133</v>
      </c>
      <c r="B21" s="358"/>
      <c r="C21" s="359" t="s">
        <v>136</v>
      </c>
      <c r="D21" s="360"/>
      <c r="E21" s="360"/>
      <c r="F21" s="360"/>
      <c r="G21" s="360"/>
      <c r="H21" s="360"/>
      <c r="I21" s="361"/>
      <c r="J21" s="455">
        <f>E17*D18</f>
        <v>23512500</v>
      </c>
      <c r="K21" s="456"/>
      <c r="L21" s="456"/>
      <c r="M21" s="457"/>
      <c r="N21" s="458"/>
      <c r="O21" s="456"/>
      <c r="P21" s="456"/>
      <c r="Q21" s="457"/>
    </row>
    <row r="22" spans="1:17" ht="21.75" thickBot="1">
      <c r="A22" s="346" t="s">
        <v>134</v>
      </c>
      <c r="B22" s="348"/>
      <c r="C22" s="346" t="s">
        <v>135</v>
      </c>
      <c r="D22" s="347"/>
      <c r="E22" s="347"/>
      <c r="F22" s="347"/>
      <c r="G22" s="347"/>
      <c r="H22" s="347"/>
      <c r="I22" s="348"/>
      <c r="J22" s="462"/>
      <c r="K22" s="347"/>
      <c r="L22" s="347"/>
      <c r="M22" s="348"/>
      <c r="N22" s="462">
        <f>J21</f>
        <v>23512500</v>
      </c>
      <c r="O22" s="347"/>
      <c r="P22" s="347"/>
      <c r="Q22" s="348"/>
    </row>
    <row r="23" spans="1:17">
      <c r="A23" s="114"/>
      <c r="B23" s="115"/>
      <c r="C23" s="115"/>
      <c r="D23" s="115"/>
      <c r="E23" s="115"/>
      <c r="F23" s="115"/>
      <c r="G23" s="115"/>
      <c r="H23" s="115"/>
      <c r="I23" s="115"/>
      <c r="J23" s="115"/>
      <c r="K23" s="115"/>
      <c r="L23" s="115"/>
      <c r="M23" s="115"/>
      <c r="N23" s="115"/>
      <c r="O23" s="115"/>
      <c r="P23" s="115"/>
      <c r="Q23" s="116"/>
    </row>
    <row r="24" spans="1:17" ht="15.75" thickBot="1">
      <c r="A24" s="117"/>
      <c r="B24" s="118"/>
      <c r="C24" s="118"/>
      <c r="D24" s="118"/>
      <c r="E24" s="118"/>
      <c r="F24" s="118"/>
      <c r="G24" s="118"/>
      <c r="H24" s="118"/>
      <c r="I24" s="118"/>
      <c r="J24" s="118"/>
      <c r="K24" s="118"/>
      <c r="L24" s="118"/>
      <c r="M24" s="118"/>
      <c r="N24" s="118"/>
      <c r="O24" s="118"/>
      <c r="P24" s="118"/>
      <c r="Q24" s="119"/>
    </row>
    <row r="25" spans="1:17" ht="16.5" thickBot="1">
      <c r="A25" s="198" t="s">
        <v>38</v>
      </c>
      <c r="B25" s="197"/>
      <c r="C25" s="195" t="s">
        <v>3</v>
      </c>
      <c r="D25" s="195"/>
      <c r="E25" s="195"/>
      <c r="F25" s="195"/>
      <c r="G25" s="195"/>
      <c r="H25" s="195"/>
      <c r="I25" s="195"/>
      <c r="J25" s="198" t="s">
        <v>39</v>
      </c>
      <c r="K25" s="195"/>
      <c r="L25" s="195"/>
      <c r="M25" s="197"/>
      <c r="N25" s="198" t="s">
        <v>40</v>
      </c>
      <c r="O25" s="195"/>
      <c r="P25" s="195"/>
      <c r="Q25" s="197"/>
    </row>
    <row r="26" spans="1:17" ht="21">
      <c r="A26" s="357" t="s">
        <v>137</v>
      </c>
      <c r="B26" s="358"/>
      <c r="C26" s="359" t="s">
        <v>70</v>
      </c>
      <c r="D26" s="360"/>
      <c r="E26" s="360"/>
      <c r="F26" s="360"/>
      <c r="G26" s="360"/>
      <c r="H26" s="360"/>
      <c r="I26" s="361"/>
      <c r="J26" s="455">
        <f>N27+N28</f>
        <v>24750000</v>
      </c>
      <c r="K26" s="456"/>
      <c r="L26" s="456"/>
      <c r="M26" s="457"/>
      <c r="N26" s="458"/>
      <c r="O26" s="456"/>
      <c r="P26" s="456"/>
      <c r="Q26" s="457"/>
    </row>
    <row r="27" spans="1:17" ht="21">
      <c r="A27" s="448" t="s">
        <v>133</v>
      </c>
      <c r="B27" s="450"/>
      <c r="C27" s="337" t="s">
        <v>136</v>
      </c>
      <c r="D27" s="338"/>
      <c r="E27" s="338"/>
      <c r="F27" s="338"/>
      <c r="G27" s="338"/>
      <c r="H27" s="338"/>
      <c r="I27" s="339"/>
      <c r="J27" s="451"/>
      <c r="K27" s="449"/>
      <c r="L27" s="449"/>
      <c r="M27" s="450"/>
      <c r="N27" s="451">
        <f>N22</f>
        <v>23512500</v>
      </c>
      <c r="O27" s="449"/>
      <c r="P27" s="449"/>
      <c r="Q27" s="450"/>
    </row>
    <row r="28" spans="1:17" ht="21.75" thickBot="1">
      <c r="A28" s="346" t="s">
        <v>138</v>
      </c>
      <c r="B28" s="348"/>
      <c r="C28" s="486" t="s">
        <v>55</v>
      </c>
      <c r="D28" s="487"/>
      <c r="E28" s="487"/>
      <c r="F28" s="487"/>
      <c r="G28" s="487"/>
      <c r="H28" s="487"/>
      <c r="I28" s="488"/>
      <c r="J28" s="462"/>
      <c r="K28" s="347"/>
      <c r="L28" s="347"/>
      <c r="M28" s="348"/>
      <c r="N28" s="462">
        <f>E16*D18</f>
        <v>1237500</v>
      </c>
      <c r="O28" s="347"/>
      <c r="P28" s="347"/>
      <c r="Q28" s="348"/>
    </row>
  </sheetData>
  <sheetProtection password="C7AA" sheet="1" objects="1" scenarios="1"/>
  <mergeCells count="32">
    <mergeCell ref="A28:B28"/>
    <mergeCell ref="C28:I28"/>
    <mergeCell ref="J28:M28"/>
    <mergeCell ref="N28:Q28"/>
    <mergeCell ref="A26:B26"/>
    <mergeCell ref="C26:I26"/>
    <mergeCell ref="J26:M26"/>
    <mergeCell ref="N26:Q26"/>
    <mergeCell ref="A27:B27"/>
    <mergeCell ref="C27:I27"/>
    <mergeCell ref="J27:M27"/>
    <mergeCell ref="N27:Q27"/>
    <mergeCell ref="J25:M25"/>
    <mergeCell ref="N25:Q25"/>
    <mergeCell ref="A20:B20"/>
    <mergeCell ref="C20:I20"/>
    <mergeCell ref="J20:M20"/>
    <mergeCell ref="N20:Q20"/>
    <mergeCell ref="A21:B21"/>
    <mergeCell ref="C21:I21"/>
    <mergeCell ref="J21:M21"/>
    <mergeCell ref="N21:Q21"/>
    <mergeCell ref="A22:B22"/>
    <mergeCell ref="C22:I22"/>
    <mergeCell ref="J22:M22"/>
    <mergeCell ref="N22:Q22"/>
    <mergeCell ref="E15:H15"/>
    <mergeCell ref="E16:H16"/>
    <mergeCell ref="E17:H17"/>
    <mergeCell ref="D18:E18"/>
    <mergeCell ref="A25:B25"/>
    <mergeCell ref="C25:I25"/>
  </mergeCells>
  <pageMargins left="0.25" right="0.25"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dimension ref="A9:Q32"/>
  <sheetViews>
    <sheetView showGridLines="0" showRowColHeaders="0" workbookViewId="0"/>
  </sheetViews>
  <sheetFormatPr baseColWidth="10" defaultColWidth="5.7109375" defaultRowHeight="15"/>
  <sheetData>
    <row r="9" spans="1:17" ht="15.75" thickBot="1"/>
    <row r="10" spans="1:17" ht="21.75" thickBot="1">
      <c r="A10" s="489">
        <v>43952</v>
      </c>
      <c r="B10" s="490"/>
      <c r="C10" s="490"/>
      <c r="D10" s="491"/>
      <c r="H10" s="489">
        <v>44114</v>
      </c>
      <c r="I10" s="490"/>
      <c r="J10" s="490"/>
      <c r="K10" s="491"/>
    </row>
    <row r="11" spans="1:17" ht="21">
      <c r="A11" s="120">
        <v>1</v>
      </c>
      <c r="B11" s="111" t="s">
        <v>131</v>
      </c>
      <c r="C11" s="492">
        <v>95</v>
      </c>
      <c r="D11" s="493"/>
      <c r="H11" s="120">
        <v>1</v>
      </c>
      <c r="I11" s="111" t="s">
        <v>131</v>
      </c>
      <c r="J11" s="492">
        <v>92</v>
      </c>
      <c r="K11" s="493"/>
    </row>
    <row r="12" spans="1:17" ht="15.75" thickBot="1"/>
    <row r="13" spans="1:17" ht="21.75" thickBot="1">
      <c r="E13" s="494">
        <v>10000</v>
      </c>
      <c r="F13" s="495"/>
      <c r="G13" s="496"/>
      <c r="H13" s="1"/>
    </row>
    <row r="14" spans="1:17" ht="15.75" thickBot="1"/>
    <row r="15" spans="1:17" ht="16.5" thickBot="1">
      <c r="A15" s="198" t="s">
        <v>38</v>
      </c>
      <c r="B15" s="197"/>
      <c r="C15" s="195" t="s">
        <v>3</v>
      </c>
      <c r="D15" s="195"/>
      <c r="E15" s="195"/>
      <c r="F15" s="195"/>
      <c r="G15" s="195"/>
      <c r="H15" s="195"/>
      <c r="I15" s="195"/>
      <c r="J15" s="198" t="s">
        <v>39</v>
      </c>
      <c r="K15" s="195"/>
      <c r="L15" s="195"/>
      <c r="M15" s="197"/>
      <c r="N15" s="198" t="s">
        <v>40</v>
      </c>
      <c r="O15" s="195"/>
      <c r="P15" s="195"/>
      <c r="Q15" s="197"/>
    </row>
    <row r="16" spans="1:17" ht="21">
      <c r="A16" s="357" t="s">
        <v>133</v>
      </c>
      <c r="B16" s="358"/>
      <c r="C16" s="359" t="s">
        <v>136</v>
      </c>
      <c r="D16" s="360"/>
      <c r="E16" s="360"/>
      <c r="F16" s="360"/>
      <c r="G16" s="360"/>
      <c r="H16" s="360"/>
      <c r="I16" s="361"/>
      <c r="J16" s="455">
        <f>E13*C11</f>
        <v>950000</v>
      </c>
      <c r="K16" s="456"/>
      <c r="L16" s="456"/>
      <c r="M16" s="457"/>
      <c r="N16" s="458"/>
      <c r="O16" s="456"/>
      <c r="P16" s="456"/>
      <c r="Q16" s="457"/>
    </row>
    <row r="17" spans="1:17" ht="21.75" thickBot="1">
      <c r="A17" s="346" t="s">
        <v>134</v>
      </c>
      <c r="B17" s="348"/>
      <c r="C17" s="346" t="s">
        <v>135</v>
      </c>
      <c r="D17" s="347"/>
      <c r="E17" s="347"/>
      <c r="F17" s="347"/>
      <c r="G17" s="347"/>
      <c r="H17" s="347"/>
      <c r="I17" s="348"/>
      <c r="J17" s="462"/>
      <c r="K17" s="347"/>
      <c r="L17" s="347"/>
      <c r="M17" s="348"/>
      <c r="N17" s="462">
        <f>J16</f>
        <v>950000</v>
      </c>
      <c r="O17" s="347"/>
      <c r="P17" s="347"/>
      <c r="Q17" s="348"/>
    </row>
    <row r="18" spans="1:17" ht="21">
      <c r="A18" s="121"/>
      <c r="B18" s="122"/>
      <c r="C18" s="122"/>
      <c r="D18" s="122"/>
      <c r="E18" s="122"/>
      <c r="F18" s="122"/>
      <c r="G18" s="122"/>
      <c r="H18" s="122"/>
      <c r="I18" s="122"/>
      <c r="J18" s="123"/>
      <c r="K18" s="122"/>
      <c r="L18" s="122"/>
      <c r="M18" s="122"/>
      <c r="N18" s="123"/>
      <c r="O18" s="122"/>
      <c r="P18" s="122"/>
      <c r="Q18" s="124"/>
    </row>
    <row r="19" spans="1:17" ht="15.75" thickBot="1">
      <c r="A19" s="125"/>
      <c r="B19" s="126"/>
      <c r="C19" s="126"/>
      <c r="D19" s="126"/>
      <c r="E19" s="126"/>
      <c r="F19" s="126"/>
      <c r="G19" s="126"/>
      <c r="H19" s="126"/>
      <c r="I19" s="126"/>
      <c r="J19" s="126"/>
      <c r="K19" s="126"/>
      <c r="L19" s="126"/>
      <c r="M19" s="126"/>
      <c r="N19" s="126"/>
      <c r="O19" s="126"/>
      <c r="P19" s="126"/>
      <c r="Q19" s="127"/>
    </row>
    <row r="20" spans="1:17" ht="21.75" thickBot="1">
      <c r="A20" s="497" t="s">
        <v>139</v>
      </c>
      <c r="B20" s="282"/>
      <c r="C20" s="282"/>
      <c r="D20" s="282"/>
      <c r="E20" s="282"/>
      <c r="F20" s="282"/>
      <c r="G20" s="282"/>
      <c r="H20" s="282"/>
      <c r="I20" s="282"/>
      <c r="J20" s="282"/>
      <c r="K20" s="282"/>
      <c r="L20" s="282"/>
      <c r="M20" s="282"/>
      <c r="N20" s="282"/>
      <c r="O20" s="282"/>
      <c r="P20" s="282"/>
      <c r="Q20" s="283"/>
    </row>
    <row r="21" spans="1:17" ht="15.75" thickBot="1"/>
    <row r="22" spans="1:17" ht="16.5" thickBot="1">
      <c r="A22" s="198" t="s">
        <v>38</v>
      </c>
      <c r="B22" s="197"/>
      <c r="C22" s="195" t="s">
        <v>3</v>
      </c>
      <c r="D22" s="195"/>
      <c r="E22" s="195"/>
      <c r="F22" s="195"/>
      <c r="G22" s="195"/>
      <c r="H22" s="195"/>
      <c r="I22" s="195"/>
      <c r="J22" s="198" t="s">
        <v>39</v>
      </c>
      <c r="K22" s="195"/>
      <c r="L22" s="195"/>
      <c r="M22" s="197"/>
      <c r="N22" s="198" t="s">
        <v>40</v>
      </c>
      <c r="O22" s="195"/>
      <c r="P22" s="195"/>
      <c r="Q22" s="197"/>
    </row>
    <row r="23" spans="1:17" ht="21">
      <c r="A23" s="357" t="s">
        <v>140</v>
      </c>
      <c r="B23" s="358"/>
      <c r="C23" s="359" t="s">
        <v>141</v>
      </c>
      <c r="D23" s="360"/>
      <c r="E23" s="360"/>
      <c r="F23" s="360"/>
      <c r="G23" s="360"/>
      <c r="H23" s="360"/>
      <c r="I23" s="361"/>
      <c r="J23" s="455">
        <f>(C11-J11)*E13</f>
        <v>30000</v>
      </c>
      <c r="K23" s="456"/>
      <c r="L23" s="456"/>
      <c r="M23" s="457"/>
      <c r="N23" s="458"/>
      <c r="O23" s="456"/>
      <c r="P23" s="456"/>
      <c r="Q23" s="457"/>
    </row>
    <row r="24" spans="1:17" ht="21.75" thickBot="1">
      <c r="A24" s="346" t="s">
        <v>133</v>
      </c>
      <c r="B24" s="348"/>
      <c r="C24" s="346" t="s">
        <v>142</v>
      </c>
      <c r="D24" s="347"/>
      <c r="E24" s="347"/>
      <c r="F24" s="347"/>
      <c r="G24" s="347"/>
      <c r="H24" s="347"/>
      <c r="I24" s="348"/>
      <c r="J24" s="462"/>
      <c r="K24" s="347"/>
      <c r="L24" s="347"/>
      <c r="M24" s="348"/>
      <c r="N24" s="462">
        <f>J23</f>
        <v>30000</v>
      </c>
      <c r="O24" s="347"/>
      <c r="P24" s="347"/>
      <c r="Q24" s="348"/>
    </row>
    <row r="25" spans="1:17" ht="21">
      <c r="A25" s="121"/>
      <c r="B25" s="122"/>
      <c r="C25" s="122"/>
      <c r="D25" s="122"/>
      <c r="E25" s="122"/>
      <c r="F25" s="122"/>
      <c r="G25" s="122"/>
      <c r="H25" s="122"/>
      <c r="I25" s="122"/>
      <c r="J25" s="123"/>
      <c r="K25" s="122"/>
      <c r="L25" s="122"/>
      <c r="M25" s="122"/>
      <c r="N25" s="123"/>
      <c r="O25" s="122"/>
      <c r="P25" s="122"/>
      <c r="Q25" s="124"/>
    </row>
    <row r="26" spans="1:17" ht="15.75" thickBot="1">
      <c r="A26" s="125"/>
      <c r="B26" s="126"/>
      <c r="C26" s="126"/>
      <c r="D26" s="126"/>
      <c r="E26" s="126"/>
      <c r="F26" s="126"/>
      <c r="G26" s="126"/>
      <c r="H26" s="126"/>
      <c r="I26" s="126"/>
      <c r="J26" s="126"/>
      <c r="K26" s="126"/>
      <c r="L26" s="126"/>
      <c r="M26" s="126"/>
      <c r="N26" s="126"/>
      <c r="O26" s="126"/>
      <c r="P26" s="126"/>
      <c r="Q26" s="127"/>
    </row>
    <row r="27" spans="1:17" ht="21.75" thickBot="1">
      <c r="A27" s="497" t="s">
        <v>143</v>
      </c>
      <c r="B27" s="282"/>
      <c r="C27" s="282"/>
      <c r="D27" s="282"/>
      <c r="E27" s="282"/>
      <c r="F27" s="282"/>
      <c r="G27" s="282"/>
      <c r="H27" s="282"/>
      <c r="I27" s="282"/>
      <c r="J27" s="282"/>
      <c r="K27" s="282"/>
      <c r="L27" s="282"/>
      <c r="M27" s="282"/>
      <c r="N27" s="282"/>
      <c r="O27" s="282"/>
      <c r="P27" s="282"/>
      <c r="Q27" s="283"/>
    </row>
    <row r="28" spans="1:17" ht="15.75" thickBot="1"/>
    <row r="29" spans="1:17" ht="16.5" thickBot="1">
      <c r="A29" s="198" t="s">
        <v>38</v>
      </c>
      <c r="B29" s="197"/>
      <c r="C29" s="195" t="s">
        <v>3</v>
      </c>
      <c r="D29" s="195"/>
      <c r="E29" s="195"/>
      <c r="F29" s="195"/>
      <c r="G29" s="195"/>
      <c r="H29" s="195"/>
      <c r="I29" s="195"/>
      <c r="J29" s="198" t="s">
        <v>39</v>
      </c>
      <c r="K29" s="195"/>
      <c r="L29" s="195"/>
      <c r="M29" s="197"/>
      <c r="N29" s="198" t="s">
        <v>40</v>
      </c>
      <c r="O29" s="195"/>
      <c r="P29" s="195"/>
      <c r="Q29" s="197"/>
    </row>
    <row r="30" spans="1:17" ht="21">
      <c r="A30" s="357" t="s">
        <v>140</v>
      </c>
      <c r="B30" s="358"/>
      <c r="C30" s="359" t="s">
        <v>141</v>
      </c>
      <c r="D30" s="360"/>
      <c r="E30" s="360"/>
      <c r="F30" s="360"/>
      <c r="G30" s="360"/>
      <c r="H30" s="360"/>
      <c r="I30" s="361"/>
      <c r="J30" s="455">
        <f>J23</f>
        <v>30000</v>
      </c>
      <c r="K30" s="456"/>
      <c r="L30" s="456"/>
      <c r="M30" s="457"/>
      <c r="N30" s="458"/>
      <c r="O30" s="456"/>
      <c r="P30" s="456"/>
      <c r="Q30" s="457"/>
    </row>
    <row r="31" spans="1:17" ht="21">
      <c r="A31" s="384" t="s">
        <v>137</v>
      </c>
      <c r="B31" s="385"/>
      <c r="C31" s="386" t="s">
        <v>70</v>
      </c>
      <c r="D31" s="387"/>
      <c r="E31" s="387"/>
      <c r="F31" s="387"/>
      <c r="G31" s="387"/>
      <c r="H31" s="387"/>
      <c r="I31" s="388"/>
      <c r="J31" s="451">
        <f>J16-J23</f>
        <v>920000</v>
      </c>
      <c r="K31" s="449"/>
      <c r="L31" s="449"/>
      <c r="M31" s="450"/>
      <c r="N31" s="451"/>
      <c r="O31" s="449"/>
      <c r="P31" s="449"/>
      <c r="Q31" s="450"/>
    </row>
    <row r="32" spans="1:17" ht="21.75" thickBot="1">
      <c r="A32" s="346" t="s">
        <v>133</v>
      </c>
      <c r="B32" s="348"/>
      <c r="C32" s="346" t="s">
        <v>142</v>
      </c>
      <c r="D32" s="347"/>
      <c r="E32" s="347"/>
      <c r="F32" s="347"/>
      <c r="G32" s="347"/>
      <c r="H32" s="347"/>
      <c r="I32" s="348"/>
      <c r="J32" s="462"/>
      <c r="K32" s="347"/>
      <c r="L32" s="347"/>
      <c r="M32" s="348"/>
      <c r="N32" s="462">
        <f>J30+J31</f>
        <v>950000</v>
      </c>
      <c r="O32" s="347"/>
      <c r="P32" s="347"/>
      <c r="Q32" s="348"/>
    </row>
  </sheetData>
  <sheetProtection password="C7AA" sheet="1" objects="1" scenarios="1"/>
  <mergeCells count="47">
    <mergeCell ref="C24:I24"/>
    <mergeCell ref="A32:B32"/>
    <mergeCell ref="C32:I32"/>
    <mergeCell ref="J32:M32"/>
    <mergeCell ref="N32:Q32"/>
    <mergeCell ref="A30:B30"/>
    <mergeCell ref="C30:I30"/>
    <mergeCell ref="J30:M30"/>
    <mergeCell ref="N30:Q30"/>
    <mergeCell ref="A31:B31"/>
    <mergeCell ref="C31:I31"/>
    <mergeCell ref="J31:M31"/>
    <mergeCell ref="N31:Q31"/>
    <mergeCell ref="A29:B29"/>
    <mergeCell ref="C29:I29"/>
    <mergeCell ref="J29:M29"/>
    <mergeCell ref="N29:Q29"/>
    <mergeCell ref="A27:Q27"/>
    <mergeCell ref="J24:M24"/>
    <mergeCell ref="N24:Q24"/>
    <mergeCell ref="A17:B17"/>
    <mergeCell ref="C17:I17"/>
    <mergeCell ref="J17:M17"/>
    <mergeCell ref="N17:Q17"/>
    <mergeCell ref="A20:Q20"/>
    <mergeCell ref="A22:B22"/>
    <mergeCell ref="C22:I22"/>
    <mergeCell ref="J22:M22"/>
    <mergeCell ref="N22:Q22"/>
    <mergeCell ref="A23:B23"/>
    <mergeCell ref="C23:I23"/>
    <mergeCell ref="J23:M23"/>
    <mergeCell ref="N23:Q23"/>
    <mergeCell ref="A24:B24"/>
    <mergeCell ref="N15:Q15"/>
    <mergeCell ref="A16:B16"/>
    <mergeCell ref="C16:I16"/>
    <mergeCell ref="J16:M16"/>
    <mergeCell ref="N16:Q16"/>
    <mergeCell ref="A10:D10"/>
    <mergeCell ref="H10:K10"/>
    <mergeCell ref="J11:K11"/>
    <mergeCell ref="E13:G13"/>
    <mergeCell ref="A15:B15"/>
    <mergeCell ref="C15:I15"/>
    <mergeCell ref="J15:M15"/>
    <mergeCell ref="C11:D11"/>
  </mergeCells>
  <pageMargins left="0.25" right="0.25" top="0.37" bottom="0.33"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Menu</vt:lpstr>
      <vt:lpstr>Facture</vt:lpstr>
      <vt:lpstr>Comptabilisation</vt:lpstr>
      <vt:lpstr>Feuil1</vt:lpstr>
      <vt:lpstr>Feuil2</vt:lpstr>
      <vt:lpstr>Feuil3</vt:lpstr>
      <vt:lpstr>Feuil4</vt:lpstr>
      <vt:lpstr>Feuil5</vt:lpstr>
      <vt:lpstr>Feuil6</vt:lpstr>
      <vt:lpstr>Feuil7</vt:lpstr>
      <vt:lpstr>Feuil9</vt:lpstr>
      <vt:lpstr>Feuil8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2021-06-17T12:48:14Z</dcterms:modified>
</cp:coreProperties>
</file>