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20730" windowHeight="9375"/>
  </bookViews>
  <sheets>
    <sheet name="F-ST-CUMP" sheetId="1" r:id="rId1"/>
    <sheet name="Feuil1" sheetId="2" r:id="rId2"/>
  </sheets>
  <calcPr calcId="145621"/>
</workbook>
</file>

<file path=xl/calcChain.xml><?xml version="1.0" encoding="utf-8"?>
<calcChain xmlns="http://schemas.openxmlformats.org/spreadsheetml/2006/main">
  <c r="P20" i="1" l="1"/>
  <c r="R21" i="1" s="1"/>
  <c r="K19" i="1"/>
  <c r="H22" i="1"/>
  <c r="K22" i="1" s="1"/>
  <c r="H20" i="1"/>
  <c r="K20" i="1" s="1"/>
  <c r="H21" i="1" s="1"/>
  <c r="J9" i="1"/>
  <c r="J10" i="1" s="1"/>
  <c r="H24" i="1"/>
  <c r="K24" i="1" s="1"/>
  <c r="H29" i="1"/>
  <c r="K29" i="1" s="1"/>
  <c r="H30" i="1"/>
  <c r="K30" i="1" s="1"/>
  <c r="H32" i="1"/>
  <c r="K32" i="1" s="1"/>
  <c r="H39" i="1"/>
  <c r="K39" i="1" s="1"/>
  <c r="H40" i="1"/>
  <c r="K40" i="1" s="1"/>
  <c r="H41" i="1"/>
  <c r="K41" i="1" s="1"/>
  <c r="H42" i="1"/>
  <c r="K42" i="1" s="1"/>
  <c r="H43" i="1"/>
  <c r="K43" i="1" s="1"/>
  <c r="H44" i="1"/>
  <c r="K44" i="1" s="1"/>
  <c r="H45" i="1"/>
  <c r="K45" i="1" s="1"/>
  <c r="H46" i="1"/>
  <c r="K46" i="1" s="1"/>
  <c r="H47" i="1"/>
  <c r="K47" i="1" s="1"/>
  <c r="H48" i="1"/>
  <c r="K48" i="1" s="1"/>
  <c r="H49" i="1"/>
  <c r="K49" i="1" s="1"/>
  <c r="H50" i="1"/>
  <c r="K50" i="1" s="1"/>
  <c r="H51" i="1"/>
  <c r="K51" i="1" s="1"/>
  <c r="H52" i="1"/>
  <c r="K52" i="1" s="1"/>
  <c r="H53" i="1"/>
  <c r="K53" i="1" s="1"/>
  <c r="H54" i="1"/>
  <c r="K54" i="1" s="1"/>
  <c r="H55" i="1"/>
  <c r="K55" i="1" s="1"/>
  <c r="H56" i="1"/>
  <c r="K56" i="1" s="1"/>
  <c r="H57" i="1"/>
  <c r="K57" i="1" s="1"/>
  <c r="H58" i="1"/>
  <c r="K58" i="1" s="1"/>
  <c r="H59" i="1"/>
  <c r="K59" i="1" s="1"/>
  <c r="H60" i="1"/>
  <c r="K60" i="1" s="1"/>
  <c r="H61" i="1"/>
  <c r="K61" i="1" s="1"/>
  <c r="H62" i="1"/>
  <c r="K62" i="1" s="1"/>
  <c r="H63" i="1"/>
  <c r="K63" i="1" s="1"/>
  <c r="H64" i="1"/>
  <c r="K64" i="1" s="1"/>
  <c r="H65" i="1"/>
  <c r="K65" i="1" s="1"/>
  <c r="H66" i="1"/>
  <c r="K66" i="1" s="1"/>
  <c r="H67" i="1"/>
  <c r="K67" i="1" s="1"/>
  <c r="H68" i="1"/>
  <c r="K68" i="1" s="1"/>
  <c r="H69" i="1"/>
  <c r="K69" i="1" s="1"/>
  <c r="H70" i="1"/>
  <c r="K70" i="1" s="1"/>
  <c r="H71" i="1"/>
  <c r="K71" i="1" s="1"/>
  <c r="H72" i="1"/>
  <c r="K72" i="1" s="1"/>
  <c r="H73" i="1"/>
  <c r="K73" i="1" s="1"/>
  <c r="H74" i="1"/>
  <c r="K74" i="1" s="1"/>
  <c r="H75" i="1"/>
  <c r="K75" i="1" s="1"/>
  <c r="H76" i="1"/>
  <c r="K76" i="1" s="1"/>
  <c r="H77" i="1"/>
  <c r="K77" i="1" s="1"/>
  <c r="G78" i="1" l="1"/>
  <c r="E78" i="1"/>
  <c r="K78" i="1" s="1"/>
  <c r="I77" i="1" s="1"/>
  <c r="D78" i="1"/>
  <c r="J77" i="1"/>
  <c r="F77" i="1"/>
  <c r="J76" i="1"/>
  <c r="I76" i="1"/>
  <c r="F76" i="1"/>
  <c r="J75" i="1"/>
  <c r="I75" i="1"/>
  <c r="F75" i="1"/>
  <c r="J74" i="1"/>
  <c r="I74" i="1"/>
  <c r="F74" i="1"/>
  <c r="J73" i="1"/>
  <c r="I73" i="1"/>
  <c r="F73" i="1"/>
  <c r="J72" i="1"/>
  <c r="I72" i="1"/>
  <c r="F72" i="1"/>
  <c r="J71" i="1"/>
  <c r="I71" i="1"/>
  <c r="F71" i="1"/>
  <c r="J70" i="1"/>
  <c r="I70" i="1"/>
  <c r="F70" i="1"/>
  <c r="J69" i="1"/>
  <c r="I69" i="1"/>
  <c r="F69" i="1"/>
  <c r="J68" i="1"/>
  <c r="I68" i="1"/>
  <c r="F68" i="1"/>
  <c r="J67" i="1"/>
  <c r="I67" i="1"/>
  <c r="F67" i="1"/>
  <c r="J66" i="1"/>
  <c r="I66" i="1"/>
  <c r="F66" i="1"/>
  <c r="J65" i="1"/>
  <c r="I65" i="1"/>
  <c r="F65" i="1"/>
  <c r="J64" i="1"/>
  <c r="I64" i="1"/>
  <c r="F64" i="1"/>
  <c r="J63" i="1"/>
  <c r="I63" i="1"/>
  <c r="F63" i="1"/>
  <c r="J62" i="1"/>
  <c r="I62" i="1"/>
  <c r="F62" i="1"/>
  <c r="J61" i="1"/>
  <c r="I61" i="1"/>
  <c r="F61" i="1"/>
  <c r="J60" i="1"/>
  <c r="I60" i="1"/>
  <c r="F60" i="1"/>
  <c r="J59" i="1"/>
  <c r="I59" i="1"/>
  <c r="F59" i="1"/>
  <c r="J58" i="1"/>
  <c r="I58" i="1"/>
  <c r="F58" i="1"/>
  <c r="J57" i="1"/>
  <c r="I57" i="1"/>
  <c r="F57" i="1"/>
  <c r="J56" i="1"/>
  <c r="I56" i="1"/>
  <c r="F56" i="1"/>
  <c r="J55" i="1"/>
  <c r="I55" i="1"/>
  <c r="F55" i="1"/>
  <c r="J54" i="1"/>
  <c r="I54" i="1"/>
  <c r="F54" i="1"/>
  <c r="J53" i="1"/>
  <c r="I53" i="1"/>
  <c r="F53" i="1"/>
  <c r="J52" i="1"/>
  <c r="I52" i="1"/>
  <c r="F52" i="1"/>
  <c r="J51" i="1"/>
  <c r="I51" i="1"/>
  <c r="F51" i="1"/>
  <c r="J50" i="1"/>
  <c r="I50" i="1"/>
  <c r="F50" i="1"/>
  <c r="J49" i="1"/>
  <c r="I49" i="1"/>
  <c r="F49" i="1"/>
  <c r="J48" i="1"/>
  <c r="I48" i="1"/>
  <c r="F48" i="1"/>
  <c r="J47" i="1"/>
  <c r="I47" i="1"/>
  <c r="F47" i="1"/>
  <c r="J46" i="1"/>
  <c r="I46" i="1"/>
  <c r="F46" i="1"/>
  <c r="J45" i="1"/>
  <c r="I45" i="1"/>
  <c r="F45" i="1"/>
  <c r="J44" i="1"/>
  <c r="I44" i="1"/>
  <c r="F44" i="1"/>
  <c r="J43" i="1"/>
  <c r="I43" i="1"/>
  <c r="F43" i="1"/>
  <c r="J42" i="1"/>
  <c r="I42" i="1"/>
  <c r="F42" i="1"/>
  <c r="L41" i="1"/>
  <c r="J41" i="1"/>
  <c r="I41" i="1"/>
  <c r="F41" i="1"/>
  <c r="L40" i="1"/>
  <c r="J40" i="1"/>
  <c r="I40" i="1"/>
  <c r="F40" i="1"/>
  <c r="I39" i="1"/>
  <c r="F39" i="1"/>
  <c r="F38" i="1"/>
  <c r="F37" i="1"/>
  <c r="F36" i="1"/>
  <c r="F35" i="1"/>
  <c r="F34" i="1"/>
  <c r="F33" i="1"/>
  <c r="I32" i="1"/>
  <c r="F32" i="1"/>
  <c r="F31" i="1"/>
  <c r="I30" i="1"/>
  <c r="F30" i="1"/>
  <c r="I29" i="1"/>
  <c r="F29" i="1"/>
  <c r="F28" i="1"/>
  <c r="F27" i="1"/>
  <c r="F26" i="1"/>
  <c r="F25" i="1"/>
  <c r="I24" i="1"/>
  <c r="F24" i="1"/>
  <c r="F23" i="1"/>
  <c r="I22" i="1"/>
  <c r="F22" i="1"/>
  <c r="F21" i="1"/>
  <c r="I20" i="1"/>
  <c r="F20" i="1"/>
  <c r="J19" i="1"/>
  <c r="J20" i="1" s="1"/>
  <c r="J21" i="1" s="1"/>
  <c r="I19" i="1"/>
  <c r="F19" i="1"/>
  <c r="L70" i="1" l="1"/>
  <c r="L74" i="1"/>
  <c r="L67" i="1"/>
  <c r="L77" i="1"/>
  <c r="L66" i="1"/>
  <c r="L71" i="1"/>
  <c r="L76" i="1"/>
  <c r="F78" i="1"/>
  <c r="L75" i="1"/>
  <c r="L44" i="1"/>
  <c r="L45" i="1"/>
  <c r="L48" i="1"/>
  <c r="L49" i="1"/>
  <c r="L52" i="1"/>
  <c r="L53" i="1"/>
  <c r="L56" i="1"/>
  <c r="L57" i="1"/>
  <c r="L60" i="1"/>
  <c r="L61" i="1"/>
  <c r="L64" i="1"/>
  <c r="L65" i="1"/>
  <c r="L72" i="1"/>
  <c r="L73" i="1"/>
  <c r="L42" i="1"/>
  <c r="L43" i="1"/>
  <c r="L46" i="1"/>
  <c r="L47" i="1"/>
  <c r="L50" i="1"/>
  <c r="L51" i="1"/>
  <c r="L54" i="1"/>
  <c r="L55" i="1"/>
  <c r="L58" i="1"/>
  <c r="L59" i="1"/>
  <c r="L62" i="1"/>
  <c r="L63" i="1"/>
  <c r="L68" i="1"/>
  <c r="L69" i="1"/>
  <c r="J22" i="1"/>
  <c r="J23" i="1" s="1"/>
  <c r="L19" i="1"/>
  <c r="J78" i="1"/>
  <c r="K21" i="1" l="1"/>
  <c r="L20" i="1"/>
  <c r="I21" i="1"/>
  <c r="L21" i="1"/>
  <c r="H23" i="1" s="1"/>
  <c r="K23" i="1" s="1"/>
  <c r="J24" i="1"/>
  <c r="J25" i="1" s="1"/>
  <c r="J26" i="1" l="1"/>
  <c r="L22" i="1"/>
  <c r="I23" i="1"/>
  <c r="L23" i="1"/>
  <c r="H25" i="1" s="1"/>
  <c r="K25" i="1" s="1"/>
  <c r="L24" i="1" l="1"/>
  <c r="I25" i="1"/>
  <c r="H26" i="1"/>
  <c r="K26" i="1" s="1"/>
  <c r="J27" i="1"/>
  <c r="J28" i="1" s="1"/>
  <c r="J29" i="1" s="1"/>
  <c r="J30" i="1" s="1"/>
  <c r="J31" i="1" s="1"/>
  <c r="J32" i="1" s="1"/>
  <c r="J33" i="1" s="1"/>
  <c r="J34" i="1" l="1"/>
  <c r="J35" i="1" s="1"/>
  <c r="J36" i="1" s="1"/>
  <c r="J37" i="1" s="1"/>
  <c r="J38" i="1" s="1"/>
  <c r="J39" i="1" s="1"/>
  <c r="I26" i="1"/>
  <c r="H27" i="1"/>
  <c r="K27" i="1" s="1"/>
  <c r="L25" i="1"/>
  <c r="I27" i="1" l="1"/>
  <c r="H28" i="1"/>
  <c r="K28" i="1" s="1"/>
  <c r="L26" i="1"/>
  <c r="I28" i="1" l="1"/>
  <c r="L27" i="1"/>
  <c r="L28" i="1"/>
  <c r="L29" i="1" s="1"/>
  <c r="H31" i="1" s="1"/>
  <c r="K31" i="1" s="1"/>
  <c r="L30" i="1" l="1"/>
  <c r="I31" i="1"/>
  <c r="L31" i="1"/>
  <c r="H33" i="1" s="1"/>
  <c r="K33" i="1" s="1"/>
  <c r="L32" i="1" l="1"/>
  <c r="I33" i="1"/>
  <c r="H34" i="1"/>
  <c r="K34" i="1" s="1"/>
  <c r="I34" i="1" l="1"/>
  <c r="H35" i="1"/>
  <c r="K35" i="1" s="1"/>
  <c r="L33" i="1"/>
  <c r="L34" i="1" l="1"/>
  <c r="I35" i="1"/>
  <c r="H36" i="1"/>
  <c r="K36" i="1" s="1"/>
  <c r="I36" i="1" l="1"/>
  <c r="H37" i="1"/>
  <c r="K37" i="1" s="1"/>
  <c r="L35" i="1"/>
  <c r="L36" i="1" l="1"/>
  <c r="I37" i="1"/>
  <c r="H38" i="1"/>
  <c r="K38" i="1" s="1"/>
  <c r="L37" i="1" l="1"/>
  <c r="L38" i="1" s="1"/>
  <c r="L39" i="1" s="1"/>
  <c r="I38" i="1"/>
  <c r="I78" i="1" s="1"/>
  <c r="L78" i="1" s="1"/>
  <c r="R17" i="1" s="1"/>
  <c r="R19" i="1" l="1"/>
  <c r="P21" i="1" s="1"/>
  <c r="R23" i="1"/>
  <c r="R24" i="1" s="1"/>
</calcChain>
</file>

<file path=xl/comments1.xml><?xml version="1.0" encoding="utf-8"?>
<comments xmlns="http://schemas.openxmlformats.org/spreadsheetml/2006/main">
  <authors>
    <author>Kamel</author>
  </authors>
  <commentList>
    <comment ref="K14" authorId="0">
      <text>
        <r>
          <rPr>
            <i/>
            <sz val="9"/>
            <color indexed="81"/>
            <rFont val="Tahoma"/>
            <family val="2"/>
          </rPr>
          <t xml:space="preserve">Bensaifi Kamel:
</t>
        </r>
      </text>
    </comment>
  </commentList>
</comments>
</file>

<file path=xl/sharedStrings.xml><?xml version="1.0" encoding="utf-8"?>
<sst xmlns="http://schemas.openxmlformats.org/spreadsheetml/2006/main" count="46" uniqueCount="38">
  <si>
    <t>Article :</t>
  </si>
  <si>
    <t>rame papier blan</t>
  </si>
  <si>
    <t xml:space="preserve">MOIS DE </t>
  </si>
  <si>
    <t>U Mesure</t>
  </si>
  <si>
    <t>Nbres</t>
  </si>
  <si>
    <t xml:space="preserve">FICHE DE STOCK - CUMP APRES CHAQUE ENTREE </t>
  </si>
  <si>
    <t>Période</t>
  </si>
  <si>
    <t>N° PC</t>
  </si>
  <si>
    <t>ENTREES</t>
  </si>
  <si>
    <t>SORTIES</t>
  </si>
  <si>
    <t>STOCKS FINAL</t>
  </si>
  <si>
    <t>Date</t>
  </si>
  <si>
    <t>N° Pièce</t>
  </si>
  <si>
    <t>Qtités</t>
  </si>
  <si>
    <t xml:space="preserve">Prix </t>
  </si>
  <si>
    <t>Valeurs</t>
  </si>
  <si>
    <t xml:space="preserve">  Bon E/S</t>
  </si>
  <si>
    <t>Entrées</t>
  </si>
  <si>
    <t xml:space="preserve"> Unitaire</t>
  </si>
  <si>
    <t>Sorties</t>
  </si>
  <si>
    <t>unitaire</t>
  </si>
  <si>
    <t>Stocks</t>
  </si>
  <si>
    <t>Stock initial</t>
  </si>
  <si>
    <t>BE N°01</t>
  </si>
  <si>
    <t>BSN°01</t>
  </si>
  <si>
    <t>Stock Sécurité = 10 rames</t>
  </si>
  <si>
    <t>Aujourd'hui</t>
  </si>
  <si>
    <t>Tx Av Année</t>
  </si>
  <si>
    <t>Déb Année</t>
  </si>
  <si>
    <t>Cumul CA  à</t>
  </si>
  <si>
    <t xml:space="preserve"> stock total a été écoulé </t>
  </si>
  <si>
    <t xml:space="preserve"> fois  à fin  du mois.</t>
  </si>
  <si>
    <t>Le temps moyen d'écoulement des stocks est donc de</t>
  </si>
  <si>
    <r>
      <rPr>
        <i/>
        <sz val="10"/>
        <color rgb="FFFF0000"/>
        <rFont val="Arial"/>
        <family val="2"/>
      </rPr>
      <t>Stock moyen</t>
    </r>
    <r>
      <rPr>
        <sz val="10"/>
        <color rgb="FF000000"/>
        <rFont val="Arial"/>
        <family val="2"/>
      </rPr>
      <t xml:space="preserve"> = (stock de début + stock de fin) ÷ 2</t>
    </r>
  </si>
  <si>
    <r>
      <t xml:space="preserve">Chiffre d'affaires ÷ stock moyen = </t>
    </r>
    <r>
      <rPr>
        <i/>
        <sz val="10"/>
        <color rgb="FFFF0000"/>
        <rFont val="Arial"/>
        <family val="2"/>
      </rPr>
      <t>taux de rotation des stocks</t>
    </r>
  </si>
  <si>
    <r>
      <rPr>
        <i/>
        <sz val="10"/>
        <color rgb="FFFF0000"/>
        <rFont val="Arial"/>
        <family val="2"/>
      </rPr>
      <t>Temps d'écoulement des stocks</t>
    </r>
    <r>
      <rPr>
        <sz val="10"/>
        <color rgb="FF000000"/>
        <rFont val="Arial"/>
        <family val="2"/>
      </rPr>
      <t xml:space="preserve"> = (stock moyen ÷ chiffre d'affaires) x 365</t>
    </r>
  </si>
  <si>
    <t>Zone de Saisie</t>
  </si>
  <si>
    <t>PROF KASMI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</si>
</sst>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dd/mm/yy;@"/>
    <numFmt numFmtId="165" formatCode="[$-F800]dddd\,\ mmmm\ dd\,\ yyyy"/>
    <numFmt numFmtId="166" formatCode="0&quot; Jours &quot;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FF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FF00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FF0000"/>
      <name val="Arial"/>
      <family val="2"/>
    </font>
    <font>
      <i/>
      <sz val="9"/>
      <color indexed="81"/>
      <name val="Tahoma"/>
      <family val="2"/>
    </font>
  </fonts>
  <fills count="1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gradientFill type="path" left="0.5" right="0.5" top="0.5" bottom="0.5">
        <stop position="0">
          <color rgb="FFFFFF00"/>
        </stop>
        <stop position="1">
          <color rgb="FFFFC000"/>
        </stop>
      </gradientFill>
    </fill>
    <fill>
      <gradientFill type="path" left="0.5" right="0.5" top="0.5" bottom="0.5">
        <stop position="0">
          <color rgb="FFFFC000"/>
        </stop>
        <stop position="1">
          <color theme="8" tint="0.59999389629810485"/>
        </stop>
      </gradientFill>
    </fill>
    <fill>
      <gradientFill type="path" left="0.5" right="0.5" top="0.5" bottom="0.5">
        <stop position="0">
          <color rgb="FFFFFF00"/>
        </stop>
        <stop position="1">
          <color rgb="FF7030A0"/>
        </stop>
      </gradientFill>
    </fill>
    <fill>
      <gradientFill type="path" left="0.5" right="0.5" top="0.5" bottom="0.5">
        <stop position="0">
          <color rgb="FFFFFF00"/>
        </stop>
        <stop position="1">
          <color theme="9" tint="-0.25098422193060094"/>
        </stop>
      </gradientFill>
    </fill>
    <fill>
      <gradientFill type="path" left="0.5" right="0.5" top="0.5" bottom="0.5">
        <stop position="0">
          <color rgb="FFFFFF00"/>
        </stop>
        <stop position="1">
          <color rgb="FF00FF00"/>
        </stop>
      </gradientFill>
    </fill>
    <fill>
      <gradientFill type="path" left="0.5" right="0.5" top="0.5" bottom="0.5">
        <stop position="0">
          <color rgb="FFFFFF00"/>
        </stop>
        <stop position="1">
          <color theme="4"/>
        </stop>
      </gradient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gradientFill degree="90">
        <stop position="0">
          <color rgb="FFFF0000"/>
        </stop>
        <stop position="1">
          <color theme="0"/>
        </stop>
      </gradientFill>
    </fill>
  </fills>
  <borders count="39">
    <border>
      <left/>
      <right/>
      <top/>
      <bottom/>
      <diagonal/>
    </border>
    <border>
      <left style="hair">
        <color rgb="FFFFC000"/>
      </left>
      <right style="hair">
        <color rgb="FFFFC000"/>
      </right>
      <top style="hair">
        <color rgb="FFFFC000"/>
      </top>
      <bottom style="hair">
        <color rgb="FFFFC000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rgb="FFFFC000"/>
      </bottom>
      <diagonal/>
    </border>
    <border>
      <left style="double">
        <color theme="1"/>
      </left>
      <right style="double">
        <color auto="1"/>
      </right>
      <top style="double">
        <color auto="1"/>
      </top>
      <bottom style="double">
        <color rgb="FFFFC000"/>
      </bottom>
      <diagonal/>
    </border>
    <border>
      <left/>
      <right/>
      <top style="double">
        <color auto="1"/>
      </top>
      <bottom style="double">
        <color rgb="FFFFC000"/>
      </bottom>
      <diagonal/>
    </border>
    <border>
      <left/>
      <right style="double">
        <color auto="1"/>
      </right>
      <top style="double">
        <color auto="1"/>
      </top>
      <bottom style="double">
        <color rgb="FFFFC000"/>
      </bottom>
      <diagonal/>
    </border>
    <border>
      <left style="double">
        <color rgb="FFFFC000"/>
      </left>
      <right style="hair">
        <color rgb="FFFFC000"/>
      </right>
      <top style="double">
        <color rgb="FFFFC000"/>
      </top>
      <bottom/>
      <diagonal/>
    </border>
    <border>
      <left style="hair">
        <color rgb="FFFFC000"/>
      </left>
      <right style="double">
        <color auto="1"/>
      </right>
      <top style="double">
        <color rgb="FFFFC000"/>
      </top>
      <bottom/>
      <diagonal/>
    </border>
    <border>
      <left style="hair">
        <color rgb="FFFFC000"/>
      </left>
      <right style="hair">
        <color rgb="FFFFC000"/>
      </right>
      <top style="double">
        <color rgb="FFFFC000"/>
      </top>
      <bottom/>
      <diagonal/>
    </border>
    <border>
      <left style="hair">
        <color rgb="FFFFC000"/>
      </left>
      <right style="double">
        <color rgb="FFFFC000"/>
      </right>
      <top style="double">
        <color rgb="FFFFC000"/>
      </top>
      <bottom/>
      <diagonal/>
    </border>
    <border>
      <left style="double">
        <color rgb="FFFFC000"/>
      </left>
      <right style="hair">
        <color rgb="FFFFC000"/>
      </right>
      <top/>
      <bottom style="double">
        <color rgb="FFFFC000"/>
      </bottom>
      <diagonal/>
    </border>
    <border>
      <left style="hair">
        <color rgb="FFFFC000"/>
      </left>
      <right style="hair">
        <color rgb="FFFFC000"/>
      </right>
      <top/>
      <bottom style="double">
        <color rgb="FFFFC000"/>
      </bottom>
      <diagonal/>
    </border>
    <border>
      <left style="hair">
        <color rgb="FFFFC000"/>
      </left>
      <right style="double">
        <color rgb="FFFFC000"/>
      </right>
      <top/>
      <bottom style="double">
        <color rgb="FFFFC000"/>
      </bottom>
      <diagonal/>
    </border>
    <border>
      <left style="double">
        <color rgb="FFFFC000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 style="double">
        <color rgb="FFFFC000"/>
      </right>
      <top/>
      <bottom style="hair">
        <color theme="1"/>
      </bottom>
      <diagonal/>
    </border>
    <border>
      <left style="double">
        <color rgb="FFFFC000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double">
        <color rgb="FFFFC000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 style="double">
        <color rgb="FFFFC000"/>
      </left>
      <right style="hair">
        <color theme="1"/>
      </right>
      <top style="double">
        <color rgb="FFFFC000"/>
      </top>
      <bottom style="double">
        <color rgb="FFFFC000"/>
      </bottom>
      <diagonal/>
    </border>
    <border>
      <left style="hair">
        <color theme="1"/>
      </left>
      <right style="hair">
        <color theme="1"/>
      </right>
      <top style="double">
        <color rgb="FFFFC000"/>
      </top>
      <bottom style="double">
        <color rgb="FFFFC000"/>
      </bottom>
      <diagonal/>
    </border>
    <border>
      <left style="hair">
        <color theme="1"/>
      </left>
      <right style="double">
        <color rgb="FFFFC000"/>
      </right>
      <top style="double">
        <color rgb="FFFFC000"/>
      </top>
      <bottom style="double">
        <color rgb="FFFFC000"/>
      </bottom>
      <diagonal/>
    </border>
    <border>
      <left style="hair">
        <color rgb="FFFFC000"/>
      </left>
      <right/>
      <top style="hair">
        <color rgb="FFFFC000"/>
      </top>
      <bottom style="hair">
        <color rgb="FFFFC000"/>
      </bottom>
      <diagonal/>
    </border>
    <border>
      <left/>
      <right style="hair">
        <color rgb="FFFFC000"/>
      </right>
      <top style="hair">
        <color rgb="FFFFC000"/>
      </top>
      <bottom style="hair">
        <color rgb="FFFFC000"/>
      </bottom>
      <diagonal/>
    </border>
    <border>
      <left style="double">
        <color theme="9" tint="0.39994506668294322"/>
      </left>
      <right style="double">
        <color theme="9" tint="0.39994506668294322"/>
      </right>
      <top style="double">
        <color theme="9" tint="0.39994506668294322"/>
      </top>
      <bottom style="double">
        <color theme="9" tint="0.39994506668294322"/>
      </bottom>
      <diagonal/>
    </border>
    <border>
      <left style="double">
        <color theme="9" tint="0.39991454817346722"/>
      </left>
      <right/>
      <top style="double">
        <color theme="9" tint="0.39991454817346722"/>
      </top>
      <bottom style="double">
        <color theme="9" tint="0.39991454817346722"/>
      </bottom>
      <diagonal/>
    </border>
    <border>
      <left/>
      <right/>
      <top style="double">
        <color theme="9" tint="0.39991454817346722"/>
      </top>
      <bottom style="double">
        <color theme="9" tint="0.39991454817346722"/>
      </bottom>
      <diagonal/>
    </border>
    <border>
      <left/>
      <right style="double">
        <color theme="9" tint="0.39994506668294322"/>
      </right>
      <top style="double">
        <color theme="9" tint="0.39991454817346722"/>
      </top>
      <bottom style="double">
        <color theme="9" tint="0.39991454817346722"/>
      </bottom>
      <diagonal/>
    </border>
    <border>
      <left style="double">
        <color theme="9" tint="0.39991454817346722"/>
      </left>
      <right/>
      <top style="double">
        <color theme="9" tint="0.39988402966399123"/>
      </top>
      <bottom style="double">
        <color theme="9" tint="0.39988402966399123"/>
      </bottom>
      <diagonal/>
    </border>
    <border>
      <left/>
      <right/>
      <top style="double">
        <color theme="9" tint="0.39988402966399123"/>
      </top>
      <bottom style="double">
        <color theme="9" tint="0.39988402966399123"/>
      </bottom>
      <diagonal/>
    </border>
    <border>
      <left/>
      <right style="double">
        <color theme="9" tint="0.39994506668294322"/>
      </right>
      <top style="double">
        <color theme="9" tint="0.39988402966399123"/>
      </top>
      <bottom style="double">
        <color theme="9" tint="0.39988402966399123"/>
      </bottom>
      <diagonal/>
    </border>
    <border>
      <left/>
      <right style="double">
        <color theme="9" tint="0.39988402966399123"/>
      </right>
      <top style="double">
        <color theme="9" tint="0.39988402966399123"/>
      </top>
      <bottom style="double">
        <color theme="9" tint="0.39988402966399123"/>
      </bottom>
      <diagonal/>
    </border>
    <border>
      <left/>
      <right/>
      <top style="double">
        <color theme="9" tint="0.39988402966399123"/>
      </top>
      <bottom/>
      <diagonal/>
    </border>
    <border>
      <left style="double">
        <color theme="9" tint="0.39991454817346722"/>
      </left>
      <right/>
      <top/>
      <bottom style="double">
        <color theme="9" tint="0.39988402966399123"/>
      </bottom>
      <diagonal/>
    </border>
    <border>
      <left style="double">
        <color theme="9" tint="0.39994506668294322"/>
      </left>
      <right style="double">
        <color theme="9" tint="0.39994506668294322"/>
      </right>
      <top/>
      <bottom style="double">
        <color theme="9" tint="0.3999450666829432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  <xf numFmtId="9" fontId="1" fillId="0" borderId="0" applyFont="0" applyFill="0" applyBorder="0" applyAlignment="0" applyProtection="0"/>
  </cellStyleXfs>
  <cellXfs count="104">
    <xf numFmtId="0" fontId="0" fillId="0" borderId="0" xfId="0"/>
    <xf numFmtId="0" fontId="0" fillId="0" borderId="0" xfId="0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7" fontId="4" fillId="0" borderId="0" xfId="0" applyNumberFormat="1" applyFont="1" applyAlignment="1" applyProtection="1">
      <alignment horizontal="center"/>
      <protection locked="0"/>
    </xf>
    <xf numFmtId="0" fontId="6" fillId="5" borderId="5" xfId="0" applyFont="1" applyFill="1" applyBorder="1" applyAlignment="1" applyProtection="1">
      <alignment vertical="center"/>
      <protection locked="0"/>
    </xf>
    <xf numFmtId="0" fontId="6" fillId="6" borderId="6" xfId="0" applyFont="1" applyFill="1" applyBorder="1" applyAlignment="1" applyProtection="1">
      <alignment horizontal="center"/>
      <protection locked="0"/>
    </xf>
    <xf numFmtId="0" fontId="7" fillId="6" borderId="10" xfId="0" applyFont="1" applyFill="1" applyBorder="1" applyAlignment="1" applyProtection="1">
      <alignment horizontal="center"/>
      <protection locked="0"/>
    </xf>
    <xf numFmtId="0" fontId="0" fillId="7" borderId="11" xfId="0" applyFont="1" applyFill="1" applyBorder="1" applyAlignment="1" applyProtection="1">
      <alignment horizontal="center" vertical="center"/>
      <protection locked="0"/>
    </xf>
    <xf numFmtId="0" fontId="0" fillId="7" borderId="11" xfId="0" applyFont="1" applyFill="1" applyBorder="1" applyAlignment="1" applyProtection="1">
      <alignment horizontal="center"/>
      <protection locked="0"/>
    </xf>
    <xf numFmtId="0" fontId="7" fillId="8" borderId="11" xfId="0" applyFont="1" applyFill="1" applyBorder="1" applyAlignment="1" applyProtection="1">
      <alignment horizontal="center" vertical="center"/>
      <protection locked="0"/>
    </xf>
    <xf numFmtId="0" fontId="0" fillId="9" borderId="11" xfId="0" applyFont="1" applyFill="1" applyBorder="1" applyAlignment="1" applyProtection="1">
      <alignment horizontal="center" vertical="center"/>
      <protection locked="0" hidden="1"/>
    </xf>
    <xf numFmtId="0" fontId="7" fillId="6" borderId="14" xfId="0" applyFont="1" applyFill="1" applyBorder="1" applyAlignment="1" applyProtection="1">
      <alignment horizontal="center"/>
      <protection locked="0"/>
    </xf>
    <xf numFmtId="0" fontId="0" fillId="7" borderId="14" xfId="0" applyFont="1" applyFill="1" applyBorder="1" applyAlignment="1" applyProtection="1">
      <alignment horizontal="center" vertical="center"/>
      <protection locked="0"/>
    </xf>
    <xf numFmtId="0" fontId="0" fillId="7" borderId="14" xfId="0" applyFont="1" applyFill="1" applyBorder="1" applyAlignment="1" applyProtection="1">
      <alignment horizontal="center"/>
      <protection locked="0"/>
    </xf>
    <xf numFmtId="0" fontId="7" fillId="8" borderId="14" xfId="0" applyFont="1" applyFill="1" applyBorder="1" applyAlignment="1" applyProtection="1">
      <alignment horizontal="center" vertical="center"/>
      <protection locked="0"/>
    </xf>
    <xf numFmtId="0" fontId="0" fillId="9" borderId="14" xfId="0" applyFont="1" applyFill="1" applyBorder="1" applyAlignment="1" applyProtection="1">
      <alignment horizontal="center" vertical="center"/>
      <protection locked="0" hidden="1"/>
    </xf>
    <xf numFmtId="164" fontId="8" fillId="10" borderId="16" xfId="0" applyNumberFormat="1" applyFont="1" applyFill="1" applyBorder="1" applyProtection="1">
      <protection locked="0"/>
    </xf>
    <xf numFmtId="0" fontId="9" fillId="11" borderId="17" xfId="0" applyFont="1" applyFill="1" applyBorder="1" applyAlignment="1" applyProtection="1">
      <alignment horizontal="center"/>
      <protection locked="0"/>
    </xf>
    <xf numFmtId="3" fontId="8" fillId="10" borderId="17" xfId="0" applyNumberFormat="1" applyFont="1" applyFill="1" applyBorder="1" applyAlignment="1" applyProtection="1">
      <alignment horizontal="center"/>
      <protection locked="0"/>
    </xf>
    <xf numFmtId="4" fontId="8" fillId="0" borderId="17" xfId="0" applyNumberFormat="1" applyFont="1" applyBorder="1" applyProtection="1">
      <protection hidden="1"/>
    </xf>
    <xf numFmtId="0" fontId="8" fillId="10" borderId="17" xfId="0" applyFont="1" applyFill="1" applyBorder="1" applyAlignment="1" applyProtection="1">
      <alignment horizontal="center" vertical="center"/>
      <protection locked="0"/>
    </xf>
    <xf numFmtId="43" fontId="8" fillId="0" borderId="17" xfId="1" applyFont="1" applyBorder="1" applyProtection="1"/>
    <xf numFmtId="43" fontId="8" fillId="0" borderId="18" xfId="1" applyFont="1" applyBorder="1" applyProtection="1">
      <protection hidden="1"/>
    </xf>
    <xf numFmtId="164" fontId="8" fillId="12" borderId="19" xfId="0" applyNumberFormat="1" applyFont="1" applyFill="1" applyBorder="1" applyProtection="1">
      <protection locked="0"/>
    </xf>
    <xf numFmtId="0" fontId="8" fillId="12" borderId="20" xfId="0" applyFont="1" applyFill="1" applyBorder="1" applyProtection="1">
      <protection locked="0"/>
    </xf>
    <xf numFmtId="0" fontId="8" fillId="10" borderId="20" xfId="0" applyFont="1" applyFill="1" applyBorder="1" applyAlignment="1" applyProtection="1">
      <alignment horizontal="center"/>
      <protection locked="0"/>
    </xf>
    <xf numFmtId="4" fontId="8" fillId="0" borderId="20" xfId="0" applyNumberFormat="1" applyFont="1" applyBorder="1" applyProtection="1">
      <protection hidden="1"/>
    </xf>
    <xf numFmtId="3" fontId="8" fillId="10" borderId="20" xfId="0" applyNumberFormat="1" applyFont="1" applyFill="1" applyBorder="1" applyAlignment="1" applyProtection="1">
      <alignment horizontal="center" vertical="center"/>
      <protection locked="0"/>
    </xf>
    <xf numFmtId="43" fontId="8" fillId="0" borderId="20" xfId="1" applyFont="1" applyBorder="1" applyProtection="1"/>
    <xf numFmtId="43" fontId="0" fillId="0" borderId="21" xfId="1" applyFont="1" applyBorder="1" applyProtection="1">
      <protection hidden="1"/>
    </xf>
    <xf numFmtId="43" fontId="8" fillId="0" borderId="21" xfId="1" applyFont="1" applyBorder="1" applyProtection="1">
      <protection hidden="1"/>
    </xf>
    <xf numFmtId="0" fontId="8" fillId="12" borderId="22" xfId="0" applyFont="1" applyFill="1" applyBorder="1" applyProtection="1">
      <protection locked="0"/>
    </xf>
    <xf numFmtId="0" fontId="8" fillId="10" borderId="22" xfId="0" applyFont="1" applyFill="1" applyBorder="1" applyAlignment="1" applyProtection="1">
      <alignment horizontal="center" vertical="center"/>
      <protection locked="0"/>
    </xf>
    <xf numFmtId="0" fontId="10" fillId="2" borderId="23" xfId="0" applyFont="1" applyFill="1" applyBorder="1" applyProtection="1"/>
    <xf numFmtId="0" fontId="10" fillId="2" borderId="24" xfId="0" applyFont="1" applyFill="1" applyBorder="1" applyProtection="1"/>
    <xf numFmtId="3" fontId="10" fillId="2" borderId="24" xfId="0" applyNumberFormat="1" applyFont="1" applyFill="1" applyBorder="1" applyAlignment="1" applyProtection="1">
      <alignment horizontal="center"/>
    </xf>
    <xf numFmtId="43" fontId="10" fillId="2" borderId="24" xfId="1" applyFont="1" applyFill="1" applyBorder="1" applyProtection="1"/>
    <xf numFmtId="43" fontId="10" fillId="2" borderId="24" xfId="1" applyFont="1" applyFill="1" applyBorder="1" applyProtection="1">
      <protection hidden="1"/>
    </xf>
    <xf numFmtId="3" fontId="10" fillId="2" borderId="24" xfId="0" applyNumberFormat="1" applyFont="1" applyFill="1" applyBorder="1" applyAlignment="1" applyProtection="1">
      <alignment horizontal="center" vertical="center"/>
    </xf>
    <xf numFmtId="0" fontId="10" fillId="2" borderId="24" xfId="0" applyFont="1" applyFill="1" applyBorder="1" applyAlignment="1" applyProtection="1">
      <alignment horizontal="center"/>
    </xf>
    <xf numFmtId="3" fontId="10" fillId="2" borderId="24" xfId="0" applyNumberFormat="1" applyFont="1" applyFill="1" applyBorder="1" applyAlignment="1" applyProtection="1">
      <alignment horizontal="center" vertical="center"/>
      <protection hidden="1"/>
    </xf>
    <xf numFmtId="43" fontId="10" fillId="2" borderId="25" xfId="1" applyFont="1" applyFill="1" applyBorder="1" applyProtection="1">
      <protection hidden="1"/>
    </xf>
    <xf numFmtId="43" fontId="0" fillId="0" borderId="0" xfId="0" applyNumberFormat="1"/>
    <xf numFmtId="4" fontId="0" fillId="0" borderId="0" xfId="0" applyNumberFormat="1"/>
    <xf numFmtId="3" fontId="0" fillId="0" borderId="0" xfId="0" applyNumberFormat="1"/>
    <xf numFmtId="8" fontId="0" fillId="0" borderId="0" xfId="0" applyNumberFormat="1"/>
    <xf numFmtId="43" fontId="8" fillId="13" borderId="17" xfId="1" applyFont="1" applyFill="1" applyBorder="1" applyProtection="1">
      <protection locked="0"/>
    </xf>
    <xf numFmtId="43" fontId="8" fillId="13" borderId="20" xfId="1" applyFont="1" applyFill="1" applyBorder="1" applyProtection="1">
      <protection locked="0"/>
    </xf>
    <xf numFmtId="0" fontId="13" fillId="0" borderId="0" xfId="0" applyFont="1" applyProtection="1">
      <protection locked="0"/>
    </xf>
    <xf numFmtId="0" fontId="16" fillId="0" borderId="0" xfId="0" applyFont="1"/>
    <xf numFmtId="43" fontId="8" fillId="0" borderId="28" xfId="1" applyFont="1" applyBorder="1" applyProtection="1">
      <protection hidden="1"/>
    </xf>
    <xf numFmtId="0" fontId="0" fillId="0" borderId="33" xfId="0" applyBorder="1"/>
    <xf numFmtId="0" fontId="0" fillId="0" borderId="34" xfId="0" applyBorder="1"/>
    <xf numFmtId="1" fontId="0" fillId="0" borderId="35" xfId="0" applyNumberFormat="1" applyBorder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7" fontId="0" fillId="0" borderId="0" xfId="0" applyNumberFormat="1" applyAlignment="1">
      <alignment horizontal="left"/>
    </xf>
    <xf numFmtId="43" fontId="8" fillId="0" borderId="28" xfId="1" applyFont="1" applyBorder="1" applyAlignment="1" applyProtection="1">
      <alignment horizontal="center"/>
      <protection hidden="1"/>
    </xf>
    <xf numFmtId="166" fontId="8" fillId="0" borderId="28" xfId="1" applyNumberFormat="1" applyFont="1" applyBorder="1" applyAlignment="1" applyProtection="1">
      <alignment horizontal="center"/>
      <protection hidden="1"/>
    </xf>
    <xf numFmtId="0" fontId="0" fillId="0" borderId="0" xfId="0" applyAlignment="1">
      <alignment vertical="top"/>
    </xf>
    <xf numFmtId="0" fontId="17" fillId="0" borderId="32" xfId="0" applyFont="1" applyBorder="1" applyAlignment="1">
      <alignment vertical="top"/>
    </xf>
    <xf numFmtId="0" fontId="17" fillId="0" borderId="37" xfId="0" applyFont="1" applyBorder="1"/>
    <xf numFmtId="17" fontId="17" fillId="0" borderId="37" xfId="0" applyNumberFormat="1" applyFont="1" applyBorder="1" applyAlignment="1">
      <alignment horizontal="center"/>
    </xf>
    <xf numFmtId="43" fontId="8" fillId="0" borderId="38" xfId="1" applyFont="1" applyBorder="1" applyProtection="1">
      <protection hidden="1"/>
    </xf>
    <xf numFmtId="0" fontId="8" fillId="10" borderId="20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0" borderId="36" xfId="0" applyBorder="1" applyAlignment="1">
      <alignment horizontal="right"/>
    </xf>
    <xf numFmtId="0" fontId="17" fillId="0" borderId="29" xfId="0" applyFont="1" applyBorder="1" applyAlignment="1">
      <alignment horizontal="center"/>
    </xf>
    <xf numFmtId="0" fontId="17" fillId="0" borderId="30" xfId="0" applyFont="1" applyBorder="1" applyAlignment="1">
      <alignment horizontal="center"/>
    </xf>
    <xf numFmtId="0" fontId="17" fillId="0" borderId="31" xfId="0" applyFont="1" applyBorder="1" applyAlignment="1">
      <alignment horizontal="center"/>
    </xf>
    <xf numFmtId="0" fontId="17" fillId="0" borderId="32" xfId="0" applyFont="1" applyBorder="1" applyAlignment="1">
      <alignment horizontal="right"/>
    </xf>
    <xf numFmtId="0" fontId="17" fillId="0" borderId="33" xfId="0" applyFont="1" applyBorder="1" applyAlignment="1">
      <alignment horizontal="right"/>
    </xf>
    <xf numFmtId="0" fontId="17" fillId="0" borderId="34" xfId="0" applyFont="1" applyBorder="1" applyAlignment="1">
      <alignment horizontal="right"/>
    </xf>
    <xf numFmtId="0" fontId="0" fillId="9" borderId="12" xfId="0" applyFont="1" applyFill="1" applyBorder="1" applyAlignment="1" applyProtection="1">
      <alignment horizontal="center" vertical="center"/>
      <protection locked="0" hidden="1"/>
    </xf>
    <xf numFmtId="0" fontId="0" fillId="9" borderId="15" xfId="0" applyFont="1" applyFill="1" applyBorder="1" applyAlignment="1" applyProtection="1">
      <alignment horizontal="center" vertical="center"/>
      <protection locked="0" hidden="1"/>
    </xf>
    <xf numFmtId="0" fontId="12" fillId="14" borderId="2" xfId="0" applyFont="1" applyFill="1" applyBorder="1" applyAlignment="1" applyProtection="1">
      <alignment horizontal="center"/>
      <protection locked="0"/>
    </xf>
    <xf numFmtId="0" fontId="12" fillId="14" borderId="4" xfId="0" applyFont="1" applyFill="1" applyBorder="1" applyAlignment="1" applyProtection="1">
      <alignment horizontal="center"/>
      <protection locked="0"/>
    </xf>
    <xf numFmtId="0" fontId="4" fillId="3" borderId="0" xfId="0" applyFont="1" applyFill="1" applyAlignment="1" applyProtection="1">
      <alignment horizontal="left"/>
      <protection locked="0"/>
    </xf>
    <xf numFmtId="0" fontId="5" fillId="4" borderId="2" xfId="0" applyFont="1" applyFill="1" applyBorder="1" applyAlignment="1" applyProtection="1">
      <alignment horizontal="center"/>
      <protection locked="0"/>
    </xf>
    <xf numFmtId="0" fontId="5" fillId="4" borderId="3" xfId="0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center"/>
      <protection locked="0"/>
    </xf>
    <xf numFmtId="0" fontId="6" fillId="7" borderId="5" xfId="0" applyFont="1" applyFill="1" applyBorder="1" applyAlignment="1" applyProtection="1">
      <alignment horizontal="center"/>
      <protection locked="0"/>
    </xf>
    <xf numFmtId="0" fontId="6" fillId="7" borderId="7" xfId="0" applyFont="1" applyFill="1" applyBorder="1" applyAlignment="1" applyProtection="1">
      <alignment horizontal="center"/>
      <protection locked="0"/>
    </xf>
    <xf numFmtId="0" fontId="6" fillId="7" borderId="8" xfId="0" applyFont="1" applyFill="1" applyBorder="1" applyAlignment="1" applyProtection="1">
      <alignment horizontal="center"/>
      <protection locked="0"/>
    </xf>
    <xf numFmtId="0" fontId="6" fillId="8" borderId="5" xfId="0" applyFont="1" applyFill="1" applyBorder="1" applyAlignment="1" applyProtection="1">
      <alignment horizontal="center"/>
      <protection locked="0"/>
    </xf>
    <xf numFmtId="0" fontId="6" fillId="8" borderId="7" xfId="0" applyFont="1" applyFill="1" applyBorder="1" applyAlignment="1" applyProtection="1">
      <alignment horizontal="center"/>
      <protection locked="0"/>
    </xf>
    <xf numFmtId="0" fontId="6" fillId="8" borderId="8" xfId="0" applyFont="1" applyFill="1" applyBorder="1" applyAlignment="1" applyProtection="1">
      <alignment horizontal="center"/>
      <protection locked="0"/>
    </xf>
    <xf numFmtId="0" fontId="2" fillId="9" borderId="5" xfId="0" applyFont="1" applyFill="1" applyBorder="1" applyAlignment="1" applyProtection="1">
      <alignment horizontal="center"/>
      <protection locked="0"/>
    </xf>
    <xf numFmtId="0" fontId="2" fillId="9" borderId="7" xfId="0" applyFont="1" applyFill="1" applyBorder="1" applyAlignment="1" applyProtection="1">
      <alignment horizontal="center"/>
      <protection locked="0"/>
    </xf>
    <xf numFmtId="0" fontId="2" fillId="9" borderId="8" xfId="0" applyFont="1" applyFill="1" applyBorder="1" applyAlignment="1" applyProtection="1">
      <alignment horizontal="center"/>
      <protection locked="0"/>
    </xf>
    <xf numFmtId="165" fontId="14" fillId="2" borderId="26" xfId="0" applyNumberFormat="1" applyFont="1" applyFill="1" applyBorder="1" applyAlignment="1" applyProtection="1">
      <alignment horizontal="center" vertical="center"/>
      <protection locked="0"/>
    </xf>
    <xf numFmtId="165" fontId="14" fillId="2" borderId="27" xfId="0" applyNumberFormat="1" applyFont="1" applyFill="1" applyBorder="1" applyAlignment="1" applyProtection="1">
      <alignment horizontal="center" vertical="center"/>
      <protection locked="0"/>
    </xf>
    <xf numFmtId="9" fontId="15" fillId="2" borderId="26" xfId="4" applyFont="1" applyFill="1" applyBorder="1" applyAlignment="1" applyProtection="1">
      <alignment horizontal="center" vertical="center"/>
      <protection locked="0"/>
    </xf>
    <xf numFmtId="9" fontId="15" fillId="2" borderId="27" xfId="4" applyFont="1" applyFill="1" applyBorder="1" applyAlignment="1" applyProtection="1">
      <alignment horizontal="center" vertical="center"/>
      <protection locked="0"/>
    </xf>
    <xf numFmtId="0" fontId="7" fillId="5" borderId="9" xfId="0" applyFont="1" applyFill="1" applyBorder="1" applyAlignment="1" applyProtection="1">
      <alignment horizontal="center" vertical="center"/>
      <protection locked="0"/>
    </xf>
    <xf numFmtId="0" fontId="7" fillId="5" borderId="13" xfId="0" applyFont="1" applyFill="1" applyBorder="1" applyAlignment="1" applyProtection="1">
      <alignment horizontal="center" vertical="center"/>
      <protection locked="0"/>
    </xf>
    <xf numFmtId="0" fontId="0" fillId="7" borderId="11" xfId="0" applyFont="1" applyFill="1" applyBorder="1" applyAlignment="1" applyProtection="1">
      <alignment horizontal="center" vertical="center"/>
      <protection locked="0" hidden="1"/>
    </xf>
    <xf numFmtId="0" fontId="0" fillId="7" borderId="14" xfId="0" applyFont="1" applyFill="1" applyBorder="1" applyAlignment="1" applyProtection="1">
      <alignment horizontal="center" vertical="center"/>
      <protection locked="0" hidden="1"/>
    </xf>
    <xf numFmtId="0" fontId="7" fillId="8" borderId="11" xfId="0" applyFont="1" applyFill="1" applyBorder="1" applyAlignment="1" applyProtection="1">
      <alignment horizontal="center" vertical="center"/>
      <protection locked="0"/>
    </xf>
    <xf numFmtId="0" fontId="7" fillId="8" borderId="14" xfId="0" applyFont="1" applyFill="1" applyBorder="1" applyAlignment="1" applyProtection="1">
      <alignment horizontal="center" vertical="center"/>
      <protection locked="0"/>
    </xf>
  </cellXfs>
  <cellStyles count="5">
    <cellStyle name="Comma" xfId="1" builtinId="3"/>
    <cellStyle name="Euro" xfId="2"/>
    <cellStyle name="Normal" xfId="0" builtinId="0"/>
    <cellStyle name="Normal 2" xfId="3"/>
    <cellStyle name="Percent" xfId="4" builtinId="5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R84"/>
  <sheetViews>
    <sheetView tabSelected="1" view="pageBreakPreview" topLeftCell="C1" zoomScaleNormal="100" zoomScaleSheetLayoutView="100" workbookViewId="0">
      <selection activeCell="G69" sqref="G69"/>
    </sheetView>
  </sheetViews>
  <sheetFormatPr defaultColWidth="11.42578125" defaultRowHeight="15" x14ac:dyDescent="0.25"/>
  <cols>
    <col min="1" max="1" width="0.5703125" customWidth="1"/>
    <col min="2" max="2" width="9.7109375" customWidth="1"/>
    <col min="3" max="3" width="11.7109375" customWidth="1"/>
    <col min="4" max="4" width="8.85546875" customWidth="1"/>
    <col min="5" max="5" width="11.7109375" customWidth="1"/>
    <col min="6" max="6" width="13.7109375" customWidth="1"/>
    <col min="7" max="7" width="8.85546875" customWidth="1"/>
    <col min="8" max="8" width="11.7109375" customWidth="1"/>
    <col min="9" max="9" width="13.7109375" customWidth="1"/>
    <col min="10" max="10" width="11.85546875" customWidth="1"/>
    <col min="11" max="11" width="11.7109375" customWidth="1"/>
    <col min="12" max="12" width="15" customWidth="1"/>
    <col min="13" max="13" width="1.28515625" customWidth="1"/>
    <col min="17" max="17" width="28.28515625" customWidth="1"/>
    <col min="18" max="18" width="16.7109375" customWidth="1"/>
  </cols>
  <sheetData>
    <row r="1" spans="2:12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2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x14ac:dyDescent="0.25">
      <c r="B3" s="1"/>
      <c r="C3" s="1"/>
      <c r="D3" s="1"/>
      <c r="E3" s="1"/>
      <c r="F3" s="1" t="s">
        <v>37</v>
      </c>
      <c r="G3" s="1"/>
      <c r="H3" s="1"/>
      <c r="I3" s="1"/>
      <c r="J3" s="1"/>
      <c r="K3" s="1"/>
      <c r="L3" s="1"/>
    </row>
    <row r="4" spans="2:12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 ht="15.75" x14ac:dyDescent="0.25">
      <c r="B8" s="1"/>
      <c r="C8" s="1"/>
      <c r="D8" s="1"/>
      <c r="E8" s="1"/>
      <c r="F8" s="1"/>
      <c r="G8" s="1"/>
      <c r="H8" s="1"/>
      <c r="I8" s="2" t="s">
        <v>28</v>
      </c>
      <c r="J8" s="94">
        <v>43101</v>
      </c>
      <c r="K8" s="95"/>
      <c r="L8" s="1"/>
    </row>
    <row r="9" spans="2:12" ht="15.75" x14ac:dyDescent="0.25">
      <c r="B9" s="1"/>
      <c r="C9" s="1"/>
      <c r="D9" s="1"/>
      <c r="E9" s="1"/>
      <c r="F9" s="1"/>
      <c r="G9" s="1"/>
      <c r="H9" s="1"/>
      <c r="I9" s="2" t="s">
        <v>26</v>
      </c>
      <c r="J9" s="94">
        <f ca="1">TODAY()</f>
        <v>45721</v>
      </c>
      <c r="K9" s="95"/>
      <c r="L9" s="1"/>
    </row>
    <row r="10" spans="2:12" ht="15.75" x14ac:dyDescent="0.25">
      <c r="B10" s="1"/>
      <c r="C10" s="1"/>
      <c r="D10" s="1"/>
      <c r="E10" s="1"/>
      <c r="F10" s="1"/>
      <c r="G10" s="1"/>
      <c r="H10" s="1"/>
      <c r="I10" s="2" t="s">
        <v>27</v>
      </c>
      <c r="J10" s="96">
        <f ca="1">(J9-J8)/365</f>
        <v>7.1780821917808222</v>
      </c>
      <c r="K10" s="97"/>
      <c r="L10" s="1"/>
    </row>
    <row r="11" spans="2:12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ht="15.75" x14ac:dyDescent="0.25">
      <c r="B12" s="3" t="s">
        <v>0</v>
      </c>
      <c r="C12" s="81" t="s">
        <v>1</v>
      </c>
      <c r="D12" s="81"/>
      <c r="E12" s="81"/>
      <c r="F12" s="81"/>
      <c r="G12" s="1"/>
      <c r="H12" s="68" t="s">
        <v>36</v>
      </c>
      <c r="I12" s="4"/>
      <c r="J12" s="5" t="s">
        <v>2</v>
      </c>
      <c r="K12" s="6">
        <v>43101</v>
      </c>
      <c r="L12" s="1"/>
    </row>
    <row r="13" spans="2:12" ht="15.75" thickBot="1" x14ac:dyDescent="0.3">
      <c r="B13" s="1" t="s">
        <v>3</v>
      </c>
      <c r="C13" s="1" t="s">
        <v>4</v>
      </c>
      <c r="D13" s="1"/>
      <c r="E13" s="1"/>
      <c r="F13" s="1"/>
      <c r="G13" s="1"/>
      <c r="H13" s="1"/>
      <c r="I13" s="1"/>
      <c r="J13" s="1"/>
      <c r="K13" s="1"/>
      <c r="L13" s="1"/>
    </row>
    <row r="14" spans="2:12" ht="20.25" thickTop="1" thickBot="1" x14ac:dyDescent="0.35">
      <c r="B14" s="1"/>
      <c r="C14" s="1"/>
      <c r="D14" s="1"/>
      <c r="E14" s="82" t="s">
        <v>5</v>
      </c>
      <c r="F14" s="83"/>
      <c r="G14" s="83"/>
      <c r="H14" s="83"/>
      <c r="I14" s="84"/>
      <c r="J14" s="51"/>
      <c r="K14" s="79" t="s">
        <v>25</v>
      </c>
      <c r="L14" s="80"/>
    </row>
    <row r="15" spans="2:12" ht="8.25" customHeight="1" thickTop="1" thickBot="1" x14ac:dyDescent="0.3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2" ht="16.5" thickTop="1" thickBot="1" x14ac:dyDescent="0.3">
      <c r="B16" s="7" t="s">
        <v>6</v>
      </c>
      <c r="C16" s="8" t="s">
        <v>7</v>
      </c>
      <c r="D16" s="85" t="s">
        <v>8</v>
      </c>
      <c r="E16" s="86"/>
      <c r="F16" s="87"/>
      <c r="G16" s="88" t="s">
        <v>9</v>
      </c>
      <c r="H16" s="89"/>
      <c r="I16" s="90"/>
      <c r="J16" s="91" t="s">
        <v>10</v>
      </c>
      <c r="K16" s="92"/>
      <c r="L16" s="93"/>
    </row>
    <row r="17" spans="2:18" ht="16.5" thickTop="1" thickBot="1" x14ac:dyDescent="0.3">
      <c r="B17" s="98" t="s">
        <v>11</v>
      </c>
      <c r="C17" s="9" t="s">
        <v>12</v>
      </c>
      <c r="D17" s="10" t="s">
        <v>13</v>
      </c>
      <c r="E17" s="11" t="s">
        <v>14</v>
      </c>
      <c r="F17" s="100" t="s">
        <v>15</v>
      </c>
      <c r="G17" s="12" t="s">
        <v>13</v>
      </c>
      <c r="H17" s="12" t="s">
        <v>14</v>
      </c>
      <c r="I17" s="102" t="s">
        <v>15</v>
      </c>
      <c r="J17" s="13" t="s">
        <v>13</v>
      </c>
      <c r="K17" s="13" t="s">
        <v>14</v>
      </c>
      <c r="L17" s="77" t="s">
        <v>15</v>
      </c>
      <c r="N17" s="71" t="s">
        <v>33</v>
      </c>
      <c r="O17" s="72"/>
      <c r="P17" s="72"/>
      <c r="Q17" s="73"/>
      <c r="R17" s="53">
        <f>(L19+L78)/2</f>
        <v>446840</v>
      </c>
    </row>
    <row r="18" spans="2:18" ht="19.5" thickTop="1" thickBot="1" x14ac:dyDescent="0.3">
      <c r="B18" s="99"/>
      <c r="C18" s="14" t="s">
        <v>16</v>
      </c>
      <c r="D18" s="15" t="s">
        <v>17</v>
      </c>
      <c r="E18" s="16" t="s">
        <v>18</v>
      </c>
      <c r="F18" s="101"/>
      <c r="G18" s="17" t="s">
        <v>19</v>
      </c>
      <c r="H18" s="17" t="s">
        <v>20</v>
      </c>
      <c r="I18" s="103"/>
      <c r="J18" s="18" t="s">
        <v>21</v>
      </c>
      <c r="K18" s="18" t="s">
        <v>20</v>
      </c>
      <c r="L18" s="78"/>
      <c r="N18" s="52"/>
    </row>
    <row r="19" spans="2:18" ht="16.5" thickTop="1" thickBot="1" x14ac:dyDescent="0.3">
      <c r="B19" s="19">
        <v>43102</v>
      </c>
      <c r="C19" s="20" t="s">
        <v>22</v>
      </c>
      <c r="D19" s="21">
        <v>1000</v>
      </c>
      <c r="E19" s="49">
        <v>420</v>
      </c>
      <c r="F19" s="22">
        <f>IF(OR(D19="",E19=""),"",D19*E19)</f>
        <v>420000</v>
      </c>
      <c r="G19" s="23"/>
      <c r="H19" s="49"/>
      <c r="I19" s="24" t="str">
        <f>IF(OR(G19="",H19=""),"",G19*H19)</f>
        <v/>
      </c>
      <c r="J19" s="23">
        <f>IF(AND(D19="",G19=""),"",D19)</f>
        <v>1000</v>
      </c>
      <c r="K19" s="49">
        <f>IFERROR(IF(AND(E19="",H19=""),"",E19),"")</f>
        <v>420</v>
      </c>
      <c r="L19" s="25">
        <f>IF(OR(J19="",K19=""),"",J19*K19)</f>
        <v>420000</v>
      </c>
      <c r="N19" s="74" t="s">
        <v>34</v>
      </c>
      <c r="O19" s="75"/>
      <c r="P19" s="75"/>
      <c r="Q19" s="76"/>
      <c r="R19" s="56">
        <f>Q20/R17</f>
        <v>10.859050219317878</v>
      </c>
    </row>
    <row r="20" spans="2:18" ht="19.5" thickTop="1" thickBot="1" x14ac:dyDescent="0.3">
      <c r="B20" s="26">
        <v>43102</v>
      </c>
      <c r="C20" s="27" t="s">
        <v>23</v>
      </c>
      <c r="D20" s="28">
        <v>0</v>
      </c>
      <c r="E20" s="50"/>
      <c r="F20" s="29" t="str">
        <f t="shared" ref="F20:F76" si="0">IF(OR(D20="",E20=""),"",D20*E20)</f>
        <v/>
      </c>
      <c r="G20" s="30"/>
      <c r="H20" s="50" t="str">
        <f t="shared" ref="H20:H77" si="1">IFERROR(IF(G20="","",K19),"")</f>
        <v/>
      </c>
      <c r="I20" s="31" t="str">
        <f>IF(OR(G20="",H20=""),"",G20*H20)</f>
        <v/>
      </c>
      <c r="J20" s="30">
        <f>IF(AND(D20="",G20=""),"",J19+D20-G20)</f>
        <v>1000</v>
      </c>
      <c r="K20" s="49" t="str">
        <f>IFERROR(IF(AND(E20="",H20=""),"",E20),"")</f>
        <v/>
      </c>
      <c r="L20" s="32" t="str">
        <f>IF(K20="","",J20*K20)</f>
        <v/>
      </c>
      <c r="N20" s="52"/>
      <c r="O20" s="65" t="s">
        <v>29</v>
      </c>
      <c r="P20" s="66">
        <f>+K12</f>
        <v>43101</v>
      </c>
      <c r="Q20" s="67">
        <v>4852258</v>
      </c>
    </row>
    <row r="21" spans="2:18" ht="15.75" thickTop="1" x14ac:dyDescent="0.25">
      <c r="B21" s="26">
        <v>43103</v>
      </c>
      <c r="C21" s="27" t="s">
        <v>24</v>
      </c>
      <c r="D21" s="28"/>
      <c r="E21" s="50"/>
      <c r="F21" s="29" t="str">
        <f>IF(OR(D21="",E21=""),"",D21*E21)</f>
        <v/>
      </c>
      <c r="G21" s="30">
        <v>15</v>
      </c>
      <c r="H21" s="50" t="str">
        <f>IFERROR(IF(G21="","",K20),"")</f>
        <v/>
      </c>
      <c r="I21" s="31" t="str">
        <f t="shared" ref="I21:I77" si="2">IF(OR(G21="",H21=""),"",G21*H21)</f>
        <v/>
      </c>
      <c r="J21" s="30">
        <f t="shared" ref="J21" si="3">IF(AND(D21="",G21=""),"",J20+D21-G21)</f>
        <v>985</v>
      </c>
      <c r="K21" s="49" t="str">
        <f t="shared" ref="K21:K77" si="4">IFERROR(IF(AND(E21="",H21=""),"",E21),"")</f>
        <v/>
      </c>
      <c r="L21" s="33" t="str">
        <f t="shared" ref="L21" si="5">IF(OR(J21="",K21=""),"",J21*K21)</f>
        <v/>
      </c>
      <c r="N21" s="69" t="s">
        <v>30</v>
      </c>
      <c r="O21" s="69"/>
      <c r="P21" s="58">
        <f>R19</f>
        <v>10.859050219317878</v>
      </c>
      <c r="Q21" s="57" t="s">
        <v>31</v>
      </c>
      <c r="R21" s="60">
        <f>P20</f>
        <v>43101</v>
      </c>
    </row>
    <row r="22" spans="2:18" ht="14.1" customHeight="1" thickBot="1" x14ac:dyDescent="0.3">
      <c r="B22" s="26">
        <v>43104</v>
      </c>
      <c r="C22" s="27" t="s">
        <v>24</v>
      </c>
      <c r="D22" s="28">
        <v>50</v>
      </c>
      <c r="E22" s="50">
        <v>420</v>
      </c>
      <c r="F22" s="29">
        <f t="shared" si="0"/>
        <v>21000</v>
      </c>
      <c r="G22" s="30"/>
      <c r="H22" s="50" t="str">
        <f t="shared" si="1"/>
        <v/>
      </c>
      <c r="I22" s="31" t="str">
        <f t="shared" si="2"/>
        <v/>
      </c>
      <c r="J22" s="30">
        <f>IF(AND(D22="",G22=""),"",J21+D22-G22)</f>
        <v>1035</v>
      </c>
      <c r="K22" s="49">
        <f>IFERROR(IF(AND(E22="",H22=""),"",E22),"")</f>
        <v>420</v>
      </c>
      <c r="L22" s="32">
        <f>IF(K22="","",J22*K22)</f>
        <v>434700</v>
      </c>
      <c r="R22" s="59"/>
    </row>
    <row r="23" spans="2:18" ht="14.1" customHeight="1" thickTop="1" thickBot="1" x14ac:dyDescent="0.3">
      <c r="B23" s="26">
        <v>43105</v>
      </c>
      <c r="C23" s="27"/>
      <c r="D23" s="28"/>
      <c r="E23" s="50"/>
      <c r="F23" s="29" t="str">
        <f>IF(OR(D23="",E23=""),"",D23*E23)</f>
        <v/>
      </c>
      <c r="G23" s="30">
        <v>56</v>
      </c>
      <c r="H23" s="50">
        <f t="shared" si="1"/>
        <v>420</v>
      </c>
      <c r="I23" s="31">
        <f t="shared" si="2"/>
        <v>23520</v>
      </c>
      <c r="J23" s="30">
        <f t="shared" ref="J23" si="6">IF(AND(D23="",G23=""),"",J22+D23-G23)</f>
        <v>979</v>
      </c>
      <c r="K23" s="49">
        <f t="shared" si="4"/>
        <v>0</v>
      </c>
      <c r="L23" s="33">
        <f t="shared" ref="L23" si="7">IF(OR(J23="",K23=""),"",J23*K23)</f>
        <v>0</v>
      </c>
      <c r="N23" s="64" t="s">
        <v>35</v>
      </c>
      <c r="O23" s="54"/>
      <c r="P23" s="54"/>
      <c r="Q23" s="55"/>
      <c r="R23" s="61">
        <f>(R17/Q20)*365</f>
        <v>33.612516069838001</v>
      </c>
    </row>
    <row r="24" spans="2:18" ht="14.1" customHeight="1" thickTop="1" thickBot="1" x14ac:dyDescent="0.3">
      <c r="B24" s="26">
        <v>43106</v>
      </c>
      <c r="C24" s="27"/>
      <c r="D24" s="28">
        <v>100</v>
      </c>
      <c r="E24" s="50">
        <v>300</v>
      </c>
      <c r="F24" s="29">
        <f t="shared" si="0"/>
        <v>30000</v>
      </c>
      <c r="G24" s="30"/>
      <c r="H24" s="50" t="str">
        <f t="shared" si="1"/>
        <v/>
      </c>
      <c r="I24" s="31" t="str">
        <f t="shared" si="2"/>
        <v/>
      </c>
      <c r="J24" s="30">
        <f>IF(AND(D24="",G24=""),"",J23+D24-G24)</f>
        <v>1079</v>
      </c>
      <c r="K24" s="49">
        <f t="shared" si="4"/>
        <v>300</v>
      </c>
      <c r="L24" s="32">
        <f>IF(K24="","",J24*K24)</f>
        <v>323700</v>
      </c>
      <c r="N24" s="70" t="s">
        <v>32</v>
      </c>
      <c r="O24" s="70"/>
      <c r="P24" s="70"/>
      <c r="Q24" s="70"/>
      <c r="R24" s="62">
        <f>R23</f>
        <v>33.612516069838001</v>
      </c>
    </row>
    <row r="25" spans="2:18" ht="14.1" customHeight="1" thickTop="1" x14ac:dyDescent="0.25">
      <c r="B25" s="26">
        <v>43107</v>
      </c>
      <c r="C25" s="27"/>
      <c r="D25" s="28"/>
      <c r="E25" s="50"/>
      <c r="F25" s="29" t="str">
        <f>IF(OR(D25="",E25=""),"",D25*E25)</f>
        <v/>
      </c>
      <c r="G25" s="30">
        <v>50</v>
      </c>
      <c r="H25" s="50">
        <f t="shared" si="1"/>
        <v>300</v>
      </c>
      <c r="I25" s="31">
        <f t="shared" si="2"/>
        <v>15000</v>
      </c>
      <c r="J25" s="30">
        <f t="shared" ref="J25:J26" si="8">IF(AND(D25="",G25=""),"",J24+D25-G25)</f>
        <v>1029</v>
      </c>
      <c r="K25" s="49">
        <f t="shared" si="4"/>
        <v>0</v>
      </c>
      <c r="L25" s="33">
        <f t="shared" ref="L25:L26" si="9">IF(OR(J25="",K25=""),"",J25*K25)</f>
        <v>0</v>
      </c>
      <c r="N25" s="52"/>
    </row>
    <row r="26" spans="2:18" ht="14.1" customHeight="1" x14ac:dyDescent="0.25">
      <c r="B26" s="26">
        <v>43108</v>
      </c>
      <c r="C26" s="27"/>
      <c r="D26" s="28"/>
      <c r="E26" s="50"/>
      <c r="F26" s="29" t="str">
        <f>IF(OR(D26="",E26=""),"",D26*E26)</f>
        <v/>
      </c>
      <c r="G26" s="30">
        <v>10</v>
      </c>
      <c r="H26" s="50">
        <f t="shared" si="1"/>
        <v>0</v>
      </c>
      <c r="I26" s="31">
        <f t="shared" si="2"/>
        <v>0</v>
      </c>
      <c r="J26" s="30">
        <f t="shared" si="8"/>
        <v>1019</v>
      </c>
      <c r="K26" s="49">
        <f t="shared" si="4"/>
        <v>0</v>
      </c>
      <c r="L26" s="33">
        <f t="shared" si="9"/>
        <v>0</v>
      </c>
    </row>
    <row r="27" spans="2:18" ht="14.1" customHeight="1" x14ac:dyDescent="0.25">
      <c r="B27" s="26">
        <v>43109</v>
      </c>
      <c r="C27" s="27"/>
      <c r="D27" s="28"/>
      <c r="E27" s="50"/>
      <c r="F27" s="29" t="str">
        <f t="shared" si="0"/>
        <v/>
      </c>
      <c r="G27" s="30">
        <v>5</v>
      </c>
      <c r="H27" s="50">
        <f t="shared" si="1"/>
        <v>0</v>
      </c>
      <c r="I27" s="31">
        <f t="shared" si="2"/>
        <v>0</v>
      </c>
      <c r="J27" s="30">
        <f>IF(AND(D27="",G27=""),"",J26+D27-G27)</f>
        <v>1014</v>
      </c>
      <c r="K27" s="49">
        <f t="shared" si="4"/>
        <v>0</v>
      </c>
      <c r="L27" s="32">
        <f>IF(K27="","",J27*K27)</f>
        <v>0</v>
      </c>
    </row>
    <row r="28" spans="2:18" ht="14.1" customHeight="1" x14ac:dyDescent="0.25">
      <c r="B28" s="26">
        <v>43110</v>
      </c>
      <c r="C28" s="27"/>
      <c r="D28" s="28"/>
      <c r="E28" s="50"/>
      <c r="F28" s="29" t="str">
        <f t="shared" si="0"/>
        <v/>
      </c>
      <c r="G28" s="30">
        <v>1</v>
      </c>
      <c r="H28" s="50">
        <f t="shared" si="1"/>
        <v>0</v>
      </c>
      <c r="I28" s="31">
        <f t="shared" si="2"/>
        <v>0</v>
      </c>
      <c r="J28" s="30">
        <f t="shared" ref="J28:J77" si="10">IF(AND(D28="",G28=""),"",J27+D28-G28)</f>
        <v>1013</v>
      </c>
      <c r="K28" s="49">
        <f t="shared" si="4"/>
        <v>0</v>
      </c>
      <c r="L28" s="32">
        <f t="shared" ref="L28:L41" si="11">IF(K28="","",J28*K28)</f>
        <v>0</v>
      </c>
    </row>
    <row r="29" spans="2:18" ht="14.1" customHeight="1" x14ac:dyDescent="0.25">
      <c r="B29" s="26">
        <v>43111</v>
      </c>
      <c r="C29" s="27"/>
      <c r="D29" s="28">
        <v>100</v>
      </c>
      <c r="E29" s="50">
        <v>300</v>
      </c>
      <c r="F29" s="29">
        <f t="shared" si="0"/>
        <v>30000</v>
      </c>
      <c r="G29" s="30"/>
      <c r="H29" s="50" t="str">
        <f t="shared" si="1"/>
        <v/>
      </c>
      <c r="I29" s="31" t="str">
        <f>IF(OR(G29="",H29=""),"",G29*H29)</f>
        <v/>
      </c>
      <c r="J29" s="30">
        <f t="shared" si="10"/>
        <v>1113</v>
      </c>
      <c r="K29" s="49">
        <f t="shared" si="4"/>
        <v>300</v>
      </c>
      <c r="L29" s="32">
        <f t="shared" si="11"/>
        <v>333900</v>
      </c>
    </row>
    <row r="30" spans="2:18" ht="14.1" customHeight="1" x14ac:dyDescent="0.25">
      <c r="B30" s="26">
        <v>43112</v>
      </c>
      <c r="C30" s="27"/>
      <c r="D30" s="28">
        <v>0</v>
      </c>
      <c r="E30" s="50">
        <v>0</v>
      </c>
      <c r="F30" s="29">
        <f t="shared" si="0"/>
        <v>0</v>
      </c>
      <c r="G30" s="30"/>
      <c r="H30" s="50" t="str">
        <f t="shared" si="1"/>
        <v/>
      </c>
      <c r="I30" s="31" t="str">
        <f t="shared" si="2"/>
        <v/>
      </c>
      <c r="J30" s="30">
        <f t="shared" si="10"/>
        <v>1113</v>
      </c>
      <c r="K30" s="49">
        <f t="shared" si="4"/>
        <v>0</v>
      </c>
      <c r="L30" s="32">
        <f t="shared" si="11"/>
        <v>0</v>
      </c>
    </row>
    <row r="31" spans="2:18" ht="14.1" customHeight="1" x14ac:dyDescent="0.25">
      <c r="B31" s="26">
        <v>43113</v>
      </c>
      <c r="C31" s="27"/>
      <c r="D31" s="28"/>
      <c r="E31" s="50"/>
      <c r="F31" s="29" t="str">
        <f t="shared" si="0"/>
        <v/>
      </c>
      <c r="G31" s="30">
        <v>42</v>
      </c>
      <c r="H31" s="50">
        <f t="shared" si="1"/>
        <v>0</v>
      </c>
      <c r="I31" s="31">
        <f t="shared" si="2"/>
        <v>0</v>
      </c>
      <c r="J31" s="30">
        <f t="shared" si="10"/>
        <v>1071</v>
      </c>
      <c r="K31" s="49">
        <f t="shared" si="4"/>
        <v>0</v>
      </c>
      <c r="L31" s="32">
        <f t="shared" si="11"/>
        <v>0</v>
      </c>
      <c r="O31" s="63"/>
    </row>
    <row r="32" spans="2:18" ht="14.1" customHeight="1" x14ac:dyDescent="0.25">
      <c r="B32" s="26">
        <v>43114</v>
      </c>
      <c r="C32" s="27"/>
      <c r="D32" s="28">
        <v>200</v>
      </c>
      <c r="E32" s="50">
        <v>290</v>
      </c>
      <c r="F32" s="29">
        <f t="shared" si="0"/>
        <v>58000</v>
      </c>
      <c r="G32" s="30"/>
      <c r="H32" s="50" t="str">
        <f t="shared" si="1"/>
        <v/>
      </c>
      <c r="I32" s="31" t="str">
        <f t="shared" si="2"/>
        <v/>
      </c>
      <c r="J32" s="30">
        <f t="shared" si="10"/>
        <v>1271</v>
      </c>
      <c r="K32" s="49">
        <f t="shared" si="4"/>
        <v>290</v>
      </c>
      <c r="L32" s="32">
        <f t="shared" si="11"/>
        <v>368590</v>
      </c>
    </row>
    <row r="33" spans="2:12" ht="14.1" customHeight="1" x14ac:dyDescent="0.25">
      <c r="B33" s="26">
        <v>43115</v>
      </c>
      <c r="C33" s="27"/>
      <c r="D33" s="28"/>
      <c r="E33" s="50"/>
      <c r="F33" s="29" t="str">
        <f>IF(OR(D33="",E33=""),"",D33*E33)</f>
        <v/>
      </c>
      <c r="G33" s="30">
        <v>220</v>
      </c>
      <c r="H33" s="50">
        <f t="shared" si="1"/>
        <v>290</v>
      </c>
      <c r="I33" s="31">
        <f>IF(OR(G33="",H33=""),"",G33*H33)</f>
        <v>63800</v>
      </c>
      <c r="J33" s="30">
        <f t="shared" si="10"/>
        <v>1051</v>
      </c>
      <c r="K33" s="49">
        <f t="shared" si="4"/>
        <v>0</v>
      </c>
      <c r="L33" s="33">
        <f t="shared" ref="L33" si="12">IF(OR(J33="",K33=""),"",J33*K33)</f>
        <v>0</v>
      </c>
    </row>
    <row r="34" spans="2:12" ht="14.1" customHeight="1" x14ac:dyDescent="0.25">
      <c r="B34" s="26">
        <v>43116</v>
      </c>
      <c r="C34" s="27"/>
      <c r="D34" s="28"/>
      <c r="E34" s="50"/>
      <c r="F34" s="29" t="str">
        <f>IF(OR(D34="",E34=""),"",D34*E34)</f>
        <v/>
      </c>
      <c r="G34" s="30">
        <v>1</v>
      </c>
      <c r="H34" s="50">
        <f t="shared" si="1"/>
        <v>0</v>
      </c>
      <c r="I34" s="31">
        <f t="shared" si="2"/>
        <v>0</v>
      </c>
      <c r="J34" s="30">
        <f t="shared" si="10"/>
        <v>1050</v>
      </c>
      <c r="K34" s="49">
        <f t="shared" si="4"/>
        <v>0</v>
      </c>
      <c r="L34" s="32">
        <f t="shared" si="11"/>
        <v>0</v>
      </c>
    </row>
    <row r="35" spans="2:12" ht="14.1" customHeight="1" x14ac:dyDescent="0.25">
      <c r="B35" s="26">
        <v>43117</v>
      </c>
      <c r="C35" s="27"/>
      <c r="D35" s="28"/>
      <c r="E35" s="50"/>
      <c r="F35" s="29" t="str">
        <f t="shared" si="0"/>
        <v/>
      </c>
      <c r="G35" s="30">
        <v>1</v>
      </c>
      <c r="H35" s="50">
        <f t="shared" si="1"/>
        <v>0</v>
      </c>
      <c r="I35" s="31">
        <f t="shared" si="2"/>
        <v>0</v>
      </c>
      <c r="J35" s="30">
        <f t="shared" si="10"/>
        <v>1049</v>
      </c>
      <c r="K35" s="49">
        <f t="shared" si="4"/>
        <v>0</v>
      </c>
      <c r="L35" s="32">
        <f t="shared" si="11"/>
        <v>0</v>
      </c>
    </row>
    <row r="36" spans="2:12" ht="14.1" customHeight="1" x14ac:dyDescent="0.25">
      <c r="B36" s="26">
        <v>43118</v>
      </c>
      <c r="C36" s="27"/>
      <c r="D36" s="28"/>
      <c r="E36" s="50"/>
      <c r="F36" s="29" t="str">
        <f t="shared" si="0"/>
        <v/>
      </c>
      <c r="G36" s="30">
        <v>2</v>
      </c>
      <c r="H36" s="50">
        <f t="shared" si="1"/>
        <v>0</v>
      </c>
      <c r="I36" s="31">
        <f t="shared" si="2"/>
        <v>0</v>
      </c>
      <c r="J36" s="30">
        <f t="shared" si="10"/>
        <v>1047</v>
      </c>
      <c r="K36" s="49">
        <f t="shared" si="4"/>
        <v>0</v>
      </c>
      <c r="L36" s="32">
        <f t="shared" si="11"/>
        <v>0</v>
      </c>
    </row>
    <row r="37" spans="2:12" ht="14.1" customHeight="1" x14ac:dyDescent="0.25">
      <c r="B37" s="26">
        <v>43119</v>
      </c>
      <c r="C37" s="27"/>
      <c r="D37" s="28"/>
      <c r="E37" s="50"/>
      <c r="F37" s="29" t="str">
        <f t="shared" si="0"/>
        <v/>
      </c>
      <c r="G37" s="30">
        <v>1</v>
      </c>
      <c r="H37" s="50">
        <f t="shared" si="1"/>
        <v>0</v>
      </c>
      <c r="I37" s="31">
        <f t="shared" si="2"/>
        <v>0</v>
      </c>
      <c r="J37" s="30">
        <f t="shared" si="10"/>
        <v>1046</v>
      </c>
      <c r="K37" s="49">
        <f t="shared" si="4"/>
        <v>0</v>
      </c>
      <c r="L37" s="32">
        <f t="shared" si="11"/>
        <v>0</v>
      </c>
    </row>
    <row r="38" spans="2:12" ht="14.1" customHeight="1" x14ac:dyDescent="0.25">
      <c r="B38" s="26">
        <v>43120</v>
      </c>
      <c r="C38" s="27"/>
      <c r="D38" s="28">
        <v>0</v>
      </c>
      <c r="E38" s="50">
        <v>0</v>
      </c>
      <c r="F38" s="29">
        <f t="shared" si="0"/>
        <v>0</v>
      </c>
      <c r="G38" s="30">
        <v>70</v>
      </c>
      <c r="H38" s="50">
        <f t="shared" si="1"/>
        <v>0</v>
      </c>
      <c r="I38" s="31">
        <f t="shared" si="2"/>
        <v>0</v>
      </c>
      <c r="J38" s="30">
        <f t="shared" si="10"/>
        <v>976</v>
      </c>
      <c r="K38" s="49">
        <f t="shared" si="4"/>
        <v>0</v>
      </c>
      <c r="L38" s="32">
        <f t="shared" si="11"/>
        <v>0</v>
      </c>
    </row>
    <row r="39" spans="2:12" ht="14.1" customHeight="1" x14ac:dyDescent="0.25">
      <c r="B39" s="26">
        <v>43121</v>
      </c>
      <c r="C39" s="27"/>
      <c r="D39" s="28">
        <v>50</v>
      </c>
      <c r="E39" s="50">
        <v>340</v>
      </c>
      <c r="F39" s="29">
        <f t="shared" si="0"/>
        <v>17000</v>
      </c>
      <c r="G39" s="30"/>
      <c r="H39" s="50" t="str">
        <f t="shared" si="1"/>
        <v/>
      </c>
      <c r="I39" s="31" t="str">
        <f t="shared" si="2"/>
        <v/>
      </c>
      <c r="J39" s="30">
        <f t="shared" si="10"/>
        <v>1026</v>
      </c>
      <c r="K39" s="49">
        <f t="shared" si="4"/>
        <v>340</v>
      </c>
      <c r="L39" s="32">
        <f t="shared" si="11"/>
        <v>348840</v>
      </c>
    </row>
    <row r="40" spans="2:12" ht="14.1" customHeight="1" x14ac:dyDescent="0.25">
      <c r="B40" s="26"/>
      <c r="C40" s="27"/>
      <c r="D40" s="28"/>
      <c r="E40" s="50"/>
      <c r="F40" s="29" t="str">
        <f t="shared" si="0"/>
        <v/>
      </c>
      <c r="G40" s="30"/>
      <c r="H40" s="50" t="str">
        <f t="shared" si="1"/>
        <v/>
      </c>
      <c r="I40" s="31" t="str">
        <f t="shared" si="2"/>
        <v/>
      </c>
      <c r="J40" s="30" t="str">
        <f t="shared" si="10"/>
        <v/>
      </c>
      <c r="K40" s="49" t="str">
        <f t="shared" si="4"/>
        <v/>
      </c>
      <c r="L40" s="32" t="str">
        <f t="shared" si="11"/>
        <v/>
      </c>
    </row>
    <row r="41" spans="2:12" ht="14.1" customHeight="1" x14ac:dyDescent="0.25">
      <c r="B41" s="26"/>
      <c r="C41" s="27"/>
      <c r="D41" s="28"/>
      <c r="E41" s="50"/>
      <c r="F41" s="29" t="str">
        <f t="shared" si="0"/>
        <v/>
      </c>
      <c r="G41" s="30"/>
      <c r="H41" s="50" t="str">
        <f t="shared" si="1"/>
        <v/>
      </c>
      <c r="I41" s="31" t="str">
        <f t="shared" si="2"/>
        <v/>
      </c>
      <c r="J41" s="30" t="str">
        <f t="shared" si="10"/>
        <v/>
      </c>
      <c r="K41" s="49" t="str">
        <f t="shared" si="4"/>
        <v/>
      </c>
      <c r="L41" s="32" t="str">
        <f t="shared" si="11"/>
        <v/>
      </c>
    </row>
    <row r="42" spans="2:12" ht="14.1" customHeight="1" x14ac:dyDescent="0.25">
      <c r="B42" s="26"/>
      <c r="C42" s="27"/>
      <c r="D42" s="28"/>
      <c r="E42" s="50"/>
      <c r="F42" s="29" t="str">
        <f>IF(OR(D42="",E42=""),"",D42*E42)</f>
        <v/>
      </c>
      <c r="G42" s="30"/>
      <c r="H42" s="50" t="str">
        <f t="shared" si="1"/>
        <v/>
      </c>
      <c r="I42" s="31" t="str">
        <f t="shared" si="2"/>
        <v/>
      </c>
      <c r="J42" s="30" t="str">
        <f t="shared" si="10"/>
        <v/>
      </c>
      <c r="K42" s="49" t="str">
        <f t="shared" si="4"/>
        <v/>
      </c>
      <c r="L42" s="33" t="str">
        <f t="shared" ref="L42:L76" si="13">IF(OR(J42="",K42=""),"",J42*K42)</f>
        <v/>
      </c>
    </row>
    <row r="43" spans="2:12" ht="14.1" customHeight="1" x14ac:dyDescent="0.25">
      <c r="B43" s="26"/>
      <c r="C43" s="27"/>
      <c r="D43" s="28"/>
      <c r="E43" s="50"/>
      <c r="F43" s="29" t="str">
        <f t="shared" si="0"/>
        <v/>
      </c>
      <c r="G43" s="30"/>
      <c r="H43" s="50" t="str">
        <f t="shared" si="1"/>
        <v/>
      </c>
      <c r="I43" s="31" t="str">
        <f t="shared" si="2"/>
        <v/>
      </c>
      <c r="J43" s="30" t="str">
        <f t="shared" si="10"/>
        <v/>
      </c>
      <c r="K43" s="49" t="str">
        <f t="shared" si="4"/>
        <v/>
      </c>
      <c r="L43" s="33" t="str">
        <f t="shared" si="13"/>
        <v/>
      </c>
    </row>
    <row r="44" spans="2:12" ht="14.1" customHeight="1" x14ac:dyDescent="0.25">
      <c r="B44" s="26"/>
      <c r="C44" s="27"/>
      <c r="D44" s="28"/>
      <c r="E44" s="50"/>
      <c r="F44" s="29" t="str">
        <f t="shared" si="0"/>
        <v/>
      </c>
      <c r="G44" s="30"/>
      <c r="H44" s="50" t="str">
        <f t="shared" si="1"/>
        <v/>
      </c>
      <c r="I44" s="31" t="str">
        <f t="shared" si="2"/>
        <v/>
      </c>
      <c r="J44" s="30" t="str">
        <f t="shared" si="10"/>
        <v/>
      </c>
      <c r="K44" s="49" t="str">
        <f t="shared" si="4"/>
        <v/>
      </c>
      <c r="L44" s="33" t="str">
        <f t="shared" si="13"/>
        <v/>
      </c>
    </row>
    <row r="45" spans="2:12" ht="14.1" customHeight="1" x14ac:dyDescent="0.25">
      <c r="B45" s="26"/>
      <c r="C45" s="27"/>
      <c r="D45" s="28"/>
      <c r="E45" s="50"/>
      <c r="F45" s="29" t="str">
        <f t="shared" si="0"/>
        <v/>
      </c>
      <c r="G45" s="30"/>
      <c r="H45" s="50" t="str">
        <f t="shared" si="1"/>
        <v/>
      </c>
      <c r="I45" s="31" t="str">
        <f t="shared" si="2"/>
        <v/>
      </c>
      <c r="J45" s="30" t="str">
        <f t="shared" si="10"/>
        <v/>
      </c>
      <c r="K45" s="49" t="str">
        <f t="shared" si="4"/>
        <v/>
      </c>
      <c r="L45" s="33" t="str">
        <f t="shared" si="13"/>
        <v/>
      </c>
    </row>
    <row r="46" spans="2:12" ht="14.1" customHeight="1" x14ac:dyDescent="0.25">
      <c r="B46" s="26"/>
      <c r="C46" s="27"/>
      <c r="D46" s="28"/>
      <c r="E46" s="50"/>
      <c r="F46" s="29" t="str">
        <f t="shared" si="0"/>
        <v/>
      </c>
      <c r="G46" s="30"/>
      <c r="H46" s="50" t="str">
        <f t="shared" si="1"/>
        <v/>
      </c>
      <c r="I46" s="31" t="str">
        <f t="shared" si="2"/>
        <v/>
      </c>
      <c r="J46" s="30" t="str">
        <f t="shared" si="10"/>
        <v/>
      </c>
      <c r="K46" s="49" t="str">
        <f t="shared" si="4"/>
        <v/>
      </c>
      <c r="L46" s="33" t="str">
        <f t="shared" si="13"/>
        <v/>
      </c>
    </row>
    <row r="47" spans="2:12" ht="14.1" customHeight="1" x14ac:dyDescent="0.25">
      <c r="B47" s="26"/>
      <c r="C47" s="27"/>
      <c r="D47" s="28"/>
      <c r="E47" s="50"/>
      <c r="F47" s="29" t="str">
        <f t="shared" si="0"/>
        <v/>
      </c>
      <c r="G47" s="30"/>
      <c r="H47" s="50" t="str">
        <f t="shared" si="1"/>
        <v/>
      </c>
      <c r="I47" s="31" t="str">
        <f t="shared" si="2"/>
        <v/>
      </c>
      <c r="J47" s="30" t="str">
        <f t="shared" si="10"/>
        <v/>
      </c>
      <c r="K47" s="49" t="str">
        <f t="shared" si="4"/>
        <v/>
      </c>
      <c r="L47" s="33" t="str">
        <f t="shared" si="13"/>
        <v/>
      </c>
    </row>
    <row r="48" spans="2:12" ht="14.1" customHeight="1" x14ac:dyDescent="0.25">
      <c r="B48" s="26"/>
      <c r="C48" s="27"/>
      <c r="D48" s="28"/>
      <c r="E48" s="50"/>
      <c r="F48" s="29" t="str">
        <f>IF(OR(D48="",E48=""),"",D48*E48)</f>
        <v/>
      </c>
      <c r="G48" s="30"/>
      <c r="H48" s="50" t="str">
        <f t="shared" si="1"/>
        <v/>
      </c>
      <c r="I48" s="31" t="str">
        <f t="shared" si="2"/>
        <v/>
      </c>
      <c r="J48" s="30" t="str">
        <f t="shared" si="10"/>
        <v/>
      </c>
      <c r="K48" s="49" t="str">
        <f t="shared" si="4"/>
        <v/>
      </c>
      <c r="L48" s="33" t="str">
        <f t="shared" si="13"/>
        <v/>
      </c>
    </row>
    <row r="49" spans="2:12" ht="14.1" customHeight="1" x14ac:dyDescent="0.25">
      <c r="B49" s="26"/>
      <c r="C49" s="27"/>
      <c r="D49" s="28"/>
      <c r="E49" s="50"/>
      <c r="F49" s="29" t="str">
        <f t="shared" si="0"/>
        <v/>
      </c>
      <c r="G49" s="30"/>
      <c r="H49" s="50" t="str">
        <f t="shared" si="1"/>
        <v/>
      </c>
      <c r="I49" s="31" t="str">
        <f t="shared" si="2"/>
        <v/>
      </c>
      <c r="J49" s="30" t="str">
        <f t="shared" si="10"/>
        <v/>
      </c>
      <c r="K49" s="49" t="str">
        <f t="shared" si="4"/>
        <v/>
      </c>
      <c r="L49" s="33" t="str">
        <f t="shared" si="13"/>
        <v/>
      </c>
    </row>
    <row r="50" spans="2:12" ht="14.1" customHeight="1" x14ac:dyDescent="0.25">
      <c r="B50" s="26"/>
      <c r="C50" s="27"/>
      <c r="D50" s="28"/>
      <c r="E50" s="50"/>
      <c r="F50" s="29" t="str">
        <f t="shared" si="0"/>
        <v/>
      </c>
      <c r="G50" s="30"/>
      <c r="H50" s="50" t="str">
        <f t="shared" si="1"/>
        <v/>
      </c>
      <c r="I50" s="31" t="str">
        <f t="shared" si="2"/>
        <v/>
      </c>
      <c r="J50" s="30" t="str">
        <f t="shared" si="10"/>
        <v/>
      </c>
      <c r="K50" s="49" t="str">
        <f t="shared" si="4"/>
        <v/>
      </c>
      <c r="L50" s="33" t="str">
        <f t="shared" si="13"/>
        <v/>
      </c>
    </row>
    <row r="51" spans="2:12" ht="14.1" customHeight="1" x14ac:dyDescent="0.25">
      <c r="B51" s="26"/>
      <c r="C51" s="27"/>
      <c r="D51" s="28"/>
      <c r="E51" s="50"/>
      <c r="F51" s="29" t="str">
        <f t="shared" si="0"/>
        <v/>
      </c>
      <c r="G51" s="30"/>
      <c r="H51" s="50" t="str">
        <f t="shared" si="1"/>
        <v/>
      </c>
      <c r="I51" s="31" t="str">
        <f t="shared" si="2"/>
        <v/>
      </c>
      <c r="J51" s="30" t="str">
        <f t="shared" si="10"/>
        <v/>
      </c>
      <c r="K51" s="49" t="str">
        <f t="shared" si="4"/>
        <v/>
      </c>
      <c r="L51" s="33" t="str">
        <f t="shared" si="13"/>
        <v/>
      </c>
    </row>
    <row r="52" spans="2:12" ht="14.1" customHeight="1" x14ac:dyDescent="0.25">
      <c r="B52" s="26"/>
      <c r="C52" s="27"/>
      <c r="D52" s="28"/>
      <c r="E52" s="50"/>
      <c r="F52" s="29" t="str">
        <f t="shared" si="0"/>
        <v/>
      </c>
      <c r="G52" s="30"/>
      <c r="H52" s="50" t="str">
        <f t="shared" si="1"/>
        <v/>
      </c>
      <c r="I52" s="31" t="str">
        <f t="shared" si="2"/>
        <v/>
      </c>
      <c r="J52" s="30" t="str">
        <f t="shared" si="10"/>
        <v/>
      </c>
      <c r="K52" s="49" t="str">
        <f t="shared" si="4"/>
        <v/>
      </c>
      <c r="L52" s="33" t="str">
        <f t="shared" si="13"/>
        <v/>
      </c>
    </row>
    <row r="53" spans="2:12" ht="14.1" customHeight="1" x14ac:dyDescent="0.25">
      <c r="B53" s="26"/>
      <c r="C53" s="27"/>
      <c r="D53" s="28"/>
      <c r="E53" s="50"/>
      <c r="F53" s="29" t="str">
        <f t="shared" si="0"/>
        <v/>
      </c>
      <c r="G53" s="30"/>
      <c r="H53" s="50" t="str">
        <f t="shared" si="1"/>
        <v/>
      </c>
      <c r="I53" s="31" t="str">
        <f t="shared" si="2"/>
        <v/>
      </c>
      <c r="J53" s="30" t="str">
        <f t="shared" si="10"/>
        <v/>
      </c>
      <c r="K53" s="49" t="str">
        <f t="shared" si="4"/>
        <v/>
      </c>
      <c r="L53" s="33" t="str">
        <f t="shared" si="13"/>
        <v/>
      </c>
    </row>
    <row r="54" spans="2:12" ht="14.1" customHeight="1" x14ac:dyDescent="0.25">
      <c r="B54" s="26"/>
      <c r="C54" s="27"/>
      <c r="D54" s="28"/>
      <c r="E54" s="50"/>
      <c r="F54" s="29" t="str">
        <f t="shared" si="0"/>
        <v/>
      </c>
      <c r="G54" s="30"/>
      <c r="H54" s="50" t="str">
        <f t="shared" si="1"/>
        <v/>
      </c>
      <c r="I54" s="31" t="str">
        <f t="shared" si="2"/>
        <v/>
      </c>
      <c r="J54" s="30" t="str">
        <f t="shared" si="10"/>
        <v/>
      </c>
      <c r="K54" s="49" t="str">
        <f t="shared" si="4"/>
        <v/>
      </c>
      <c r="L54" s="33" t="str">
        <f t="shared" si="13"/>
        <v/>
      </c>
    </row>
    <row r="55" spans="2:12" ht="14.1" customHeight="1" x14ac:dyDescent="0.25">
      <c r="B55" s="26"/>
      <c r="C55" s="27"/>
      <c r="D55" s="28"/>
      <c r="E55" s="50"/>
      <c r="F55" s="29" t="str">
        <f t="shared" si="0"/>
        <v/>
      </c>
      <c r="G55" s="30"/>
      <c r="H55" s="50" t="str">
        <f t="shared" si="1"/>
        <v/>
      </c>
      <c r="I55" s="31" t="str">
        <f t="shared" si="2"/>
        <v/>
      </c>
      <c r="J55" s="30" t="str">
        <f t="shared" si="10"/>
        <v/>
      </c>
      <c r="K55" s="49" t="str">
        <f t="shared" si="4"/>
        <v/>
      </c>
      <c r="L55" s="33" t="str">
        <f t="shared" si="13"/>
        <v/>
      </c>
    </row>
    <row r="56" spans="2:12" ht="14.1" customHeight="1" x14ac:dyDescent="0.25">
      <c r="B56" s="26"/>
      <c r="C56" s="27"/>
      <c r="D56" s="28"/>
      <c r="E56" s="50"/>
      <c r="F56" s="29" t="str">
        <f t="shared" si="0"/>
        <v/>
      </c>
      <c r="G56" s="30"/>
      <c r="H56" s="50" t="str">
        <f t="shared" si="1"/>
        <v/>
      </c>
      <c r="I56" s="31" t="str">
        <f t="shared" si="2"/>
        <v/>
      </c>
      <c r="J56" s="30" t="str">
        <f t="shared" si="10"/>
        <v/>
      </c>
      <c r="K56" s="49" t="str">
        <f t="shared" si="4"/>
        <v/>
      </c>
      <c r="L56" s="33" t="str">
        <f t="shared" si="13"/>
        <v/>
      </c>
    </row>
    <row r="57" spans="2:12" ht="14.1" customHeight="1" x14ac:dyDescent="0.25">
      <c r="B57" s="26"/>
      <c r="C57" s="27"/>
      <c r="D57" s="28"/>
      <c r="E57" s="50"/>
      <c r="F57" s="29" t="str">
        <f t="shared" si="0"/>
        <v/>
      </c>
      <c r="G57" s="30"/>
      <c r="H57" s="50" t="str">
        <f t="shared" si="1"/>
        <v/>
      </c>
      <c r="I57" s="31" t="str">
        <f t="shared" si="2"/>
        <v/>
      </c>
      <c r="J57" s="30" t="str">
        <f t="shared" si="10"/>
        <v/>
      </c>
      <c r="K57" s="49" t="str">
        <f t="shared" si="4"/>
        <v/>
      </c>
      <c r="L57" s="33" t="str">
        <f t="shared" si="13"/>
        <v/>
      </c>
    </row>
    <row r="58" spans="2:12" ht="14.1" customHeight="1" x14ac:dyDescent="0.25">
      <c r="B58" s="26"/>
      <c r="C58" s="27"/>
      <c r="D58" s="28"/>
      <c r="E58" s="50"/>
      <c r="F58" s="29" t="str">
        <f t="shared" si="0"/>
        <v/>
      </c>
      <c r="G58" s="30"/>
      <c r="H58" s="50" t="str">
        <f t="shared" si="1"/>
        <v/>
      </c>
      <c r="I58" s="31" t="str">
        <f t="shared" si="2"/>
        <v/>
      </c>
      <c r="J58" s="30" t="str">
        <f t="shared" si="10"/>
        <v/>
      </c>
      <c r="K58" s="49" t="str">
        <f t="shared" si="4"/>
        <v/>
      </c>
      <c r="L58" s="33" t="str">
        <f t="shared" si="13"/>
        <v/>
      </c>
    </row>
    <row r="59" spans="2:12" ht="14.1" customHeight="1" x14ac:dyDescent="0.25">
      <c r="B59" s="26"/>
      <c r="C59" s="27"/>
      <c r="D59" s="28"/>
      <c r="E59" s="50"/>
      <c r="F59" s="29" t="str">
        <f t="shared" si="0"/>
        <v/>
      </c>
      <c r="G59" s="30"/>
      <c r="H59" s="50" t="str">
        <f t="shared" si="1"/>
        <v/>
      </c>
      <c r="I59" s="31" t="str">
        <f t="shared" si="2"/>
        <v/>
      </c>
      <c r="J59" s="30" t="str">
        <f t="shared" si="10"/>
        <v/>
      </c>
      <c r="K59" s="49" t="str">
        <f t="shared" si="4"/>
        <v/>
      </c>
      <c r="L59" s="33" t="str">
        <f t="shared" si="13"/>
        <v/>
      </c>
    </row>
    <row r="60" spans="2:12" ht="14.1" customHeight="1" x14ac:dyDescent="0.25">
      <c r="B60" s="26"/>
      <c r="C60" s="27"/>
      <c r="D60" s="28"/>
      <c r="E60" s="50"/>
      <c r="F60" s="29" t="str">
        <f t="shared" si="0"/>
        <v/>
      </c>
      <c r="G60" s="30"/>
      <c r="H60" s="50" t="str">
        <f t="shared" si="1"/>
        <v/>
      </c>
      <c r="I60" s="31" t="str">
        <f t="shared" si="2"/>
        <v/>
      </c>
      <c r="J60" s="30" t="str">
        <f t="shared" si="10"/>
        <v/>
      </c>
      <c r="K60" s="49" t="str">
        <f t="shared" si="4"/>
        <v/>
      </c>
      <c r="L60" s="33" t="str">
        <f t="shared" si="13"/>
        <v/>
      </c>
    </row>
    <row r="61" spans="2:12" ht="14.1" customHeight="1" x14ac:dyDescent="0.25">
      <c r="B61" s="26"/>
      <c r="C61" s="27"/>
      <c r="D61" s="28"/>
      <c r="E61" s="50"/>
      <c r="F61" s="29" t="str">
        <f t="shared" si="0"/>
        <v/>
      </c>
      <c r="G61" s="30"/>
      <c r="H61" s="50" t="str">
        <f t="shared" si="1"/>
        <v/>
      </c>
      <c r="I61" s="31" t="str">
        <f t="shared" si="2"/>
        <v/>
      </c>
      <c r="J61" s="30" t="str">
        <f t="shared" si="10"/>
        <v/>
      </c>
      <c r="K61" s="49" t="str">
        <f t="shared" si="4"/>
        <v/>
      </c>
      <c r="L61" s="33" t="str">
        <f t="shared" si="13"/>
        <v/>
      </c>
    </row>
    <row r="62" spans="2:12" ht="14.1" customHeight="1" x14ac:dyDescent="0.25">
      <c r="B62" s="26"/>
      <c r="C62" s="27"/>
      <c r="D62" s="28"/>
      <c r="E62" s="50"/>
      <c r="F62" s="29" t="str">
        <f t="shared" si="0"/>
        <v/>
      </c>
      <c r="G62" s="30"/>
      <c r="H62" s="50" t="str">
        <f t="shared" si="1"/>
        <v/>
      </c>
      <c r="I62" s="31" t="str">
        <f t="shared" si="2"/>
        <v/>
      </c>
      <c r="J62" s="30" t="str">
        <f t="shared" si="10"/>
        <v/>
      </c>
      <c r="K62" s="49" t="str">
        <f t="shared" si="4"/>
        <v/>
      </c>
      <c r="L62" s="33" t="str">
        <f t="shared" si="13"/>
        <v/>
      </c>
    </row>
    <row r="63" spans="2:12" ht="14.1" customHeight="1" x14ac:dyDescent="0.25">
      <c r="B63" s="26"/>
      <c r="C63" s="27"/>
      <c r="D63" s="28"/>
      <c r="E63" s="50"/>
      <c r="F63" s="29" t="str">
        <f t="shared" si="0"/>
        <v/>
      </c>
      <c r="G63" s="30"/>
      <c r="H63" s="50" t="str">
        <f t="shared" si="1"/>
        <v/>
      </c>
      <c r="I63" s="31" t="str">
        <f t="shared" si="2"/>
        <v/>
      </c>
      <c r="J63" s="30" t="str">
        <f t="shared" si="10"/>
        <v/>
      </c>
      <c r="K63" s="49" t="str">
        <f t="shared" si="4"/>
        <v/>
      </c>
      <c r="L63" s="33" t="str">
        <f t="shared" si="13"/>
        <v/>
      </c>
    </row>
    <row r="64" spans="2:12" ht="14.1" customHeight="1" x14ac:dyDescent="0.25">
      <c r="B64" s="26"/>
      <c r="C64" s="27"/>
      <c r="D64" s="28"/>
      <c r="E64" s="50"/>
      <c r="F64" s="29" t="str">
        <f t="shared" si="0"/>
        <v/>
      </c>
      <c r="G64" s="30"/>
      <c r="H64" s="50" t="str">
        <f t="shared" si="1"/>
        <v/>
      </c>
      <c r="I64" s="31" t="str">
        <f t="shared" si="2"/>
        <v/>
      </c>
      <c r="J64" s="30" t="str">
        <f t="shared" si="10"/>
        <v/>
      </c>
      <c r="K64" s="49" t="str">
        <f t="shared" si="4"/>
        <v/>
      </c>
      <c r="L64" s="33" t="str">
        <f t="shared" si="13"/>
        <v/>
      </c>
    </row>
    <row r="65" spans="2:12" ht="14.1" customHeight="1" x14ac:dyDescent="0.25">
      <c r="B65" s="26"/>
      <c r="C65" s="27"/>
      <c r="D65" s="28"/>
      <c r="E65" s="50"/>
      <c r="F65" s="29" t="str">
        <f t="shared" si="0"/>
        <v/>
      </c>
      <c r="G65" s="30"/>
      <c r="H65" s="50" t="str">
        <f t="shared" si="1"/>
        <v/>
      </c>
      <c r="I65" s="31" t="str">
        <f t="shared" si="2"/>
        <v/>
      </c>
      <c r="J65" s="30" t="str">
        <f t="shared" si="10"/>
        <v/>
      </c>
      <c r="K65" s="49" t="str">
        <f t="shared" si="4"/>
        <v/>
      </c>
      <c r="L65" s="33" t="str">
        <f t="shared" si="13"/>
        <v/>
      </c>
    </row>
    <row r="66" spans="2:12" ht="14.1" customHeight="1" x14ac:dyDescent="0.25">
      <c r="B66" s="26"/>
      <c r="C66" s="27"/>
      <c r="D66" s="28"/>
      <c r="E66" s="50"/>
      <c r="F66" s="29" t="str">
        <f t="shared" si="0"/>
        <v/>
      </c>
      <c r="G66" s="30"/>
      <c r="H66" s="50" t="str">
        <f t="shared" si="1"/>
        <v/>
      </c>
      <c r="I66" s="31" t="str">
        <f t="shared" si="2"/>
        <v/>
      </c>
      <c r="J66" s="30" t="str">
        <f>IF(AND(D66="",G66=""),"",J51+D66-G66)</f>
        <v/>
      </c>
      <c r="K66" s="49" t="str">
        <f t="shared" si="4"/>
        <v/>
      </c>
      <c r="L66" s="33" t="str">
        <f t="shared" si="13"/>
        <v/>
      </c>
    </row>
    <row r="67" spans="2:12" ht="14.1" customHeight="1" x14ac:dyDescent="0.25">
      <c r="B67" s="26"/>
      <c r="C67" s="27"/>
      <c r="D67" s="28"/>
      <c r="E67" s="50"/>
      <c r="F67" s="29" t="str">
        <f t="shared" si="0"/>
        <v/>
      </c>
      <c r="G67" s="30"/>
      <c r="H67" s="50" t="str">
        <f t="shared" si="1"/>
        <v/>
      </c>
      <c r="I67" s="31" t="str">
        <f t="shared" si="2"/>
        <v/>
      </c>
      <c r="J67" s="30" t="str">
        <f t="shared" si="10"/>
        <v/>
      </c>
      <c r="K67" s="49" t="str">
        <f t="shared" si="4"/>
        <v/>
      </c>
      <c r="L67" s="33" t="str">
        <f t="shared" si="13"/>
        <v/>
      </c>
    </row>
    <row r="68" spans="2:12" ht="14.1" customHeight="1" x14ac:dyDescent="0.25">
      <c r="B68" s="26"/>
      <c r="C68" s="27"/>
      <c r="D68" s="28"/>
      <c r="E68" s="50"/>
      <c r="F68" s="29" t="str">
        <f t="shared" si="0"/>
        <v/>
      </c>
      <c r="G68" s="30"/>
      <c r="H68" s="50" t="str">
        <f t="shared" si="1"/>
        <v/>
      </c>
      <c r="I68" s="31" t="str">
        <f t="shared" si="2"/>
        <v/>
      </c>
      <c r="J68" s="30" t="str">
        <f t="shared" si="10"/>
        <v/>
      </c>
      <c r="K68" s="49" t="str">
        <f t="shared" si="4"/>
        <v/>
      </c>
      <c r="L68" s="33" t="str">
        <f t="shared" si="13"/>
        <v/>
      </c>
    </row>
    <row r="69" spans="2:12" ht="14.1" customHeight="1" x14ac:dyDescent="0.25">
      <c r="B69" s="26"/>
      <c r="C69" s="27"/>
      <c r="D69" s="28"/>
      <c r="E69" s="50"/>
      <c r="F69" s="29" t="str">
        <f t="shared" si="0"/>
        <v/>
      </c>
      <c r="G69" s="30"/>
      <c r="H69" s="50" t="str">
        <f t="shared" si="1"/>
        <v/>
      </c>
      <c r="I69" s="31" t="str">
        <f t="shared" si="2"/>
        <v/>
      </c>
      <c r="J69" s="30" t="str">
        <f t="shared" si="10"/>
        <v/>
      </c>
      <c r="K69" s="49" t="str">
        <f t="shared" si="4"/>
        <v/>
      </c>
      <c r="L69" s="33" t="str">
        <f t="shared" si="13"/>
        <v/>
      </c>
    </row>
    <row r="70" spans="2:12" ht="14.1" customHeight="1" x14ac:dyDescent="0.25">
      <c r="B70" s="26"/>
      <c r="C70" s="27"/>
      <c r="D70" s="28"/>
      <c r="E70" s="50"/>
      <c r="F70" s="29" t="str">
        <f t="shared" si="0"/>
        <v/>
      </c>
      <c r="G70" s="30"/>
      <c r="H70" s="50" t="str">
        <f t="shared" si="1"/>
        <v/>
      </c>
      <c r="I70" s="31" t="str">
        <f t="shared" si="2"/>
        <v/>
      </c>
      <c r="J70" s="30" t="str">
        <f t="shared" si="10"/>
        <v/>
      </c>
      <c r="K70" s="49" t="str">
        <f t="shared" si="4"/>
        <v/>
      </c>
      <c r="L70" s="33" t="str">
        <f t="shared" si="13"/>
        <v/>
      </c>
    </row>
    <row r="71" spans="2:12" ht="14.1" customHeight="1" x14ac:dyDescent="0.25">
      <c r="B71" s="26"/>
      <c r="C71" s="27"/>
      <c r="D71" s="28"/>
      <c r="E71" s="50"/>
      <c r="F71" s="29" t="str">
        <f t="shared" si="0"/>
        <v/>
      </c>
      <c r="G71" s="30"/>
      <c r="H71" s="50" t="str">
        <f t="shared" si="1"/>
        <v/>
      </c>
      <c r="I71" s="31" t="str">
        <f t="shared" si="2"/>
        <v/>
      </c>
      <c r="J71" s="30" t="str">
        <f t="shared" si="10"/>
        <v/>
      </c>
      <c r="K71" s="49" t="str">
        <f t="shared" si="4"/>
        <v/>
      </c>
      <c r="L71" s="33" t="str">
        <f t="shared" si="13"/>
        <v/>
      </c>
    </row>
    <row r="72" spans="2:12" ht="14.1" customHeight="1" x14ac:dyDescent="0.25">
      <c r="B72" s="26"/>
      <c r="C72" s="27"/>
      <c r="D72" s="28"/>
      <c r="E72" s="50"/>
      <c r="F72" s="29" t="str">
        <f t="shared" si="0"/>
        <v/>
      </c>
      <c r="G72" s="30"/>
      <c r="H72" s="50" t="str">
        <f t="shared" si="1"/>
        <v/>
      </c>
      <c r="I72" s="31" t="str">
        <f t="shared" si="2"/>
        <v/>
      </c>
      <c r="J72" s="30" t="str">
        <f t="shared" si="10"/>
        <v/>
      </c>
      <c r="K72" s="49" t="str">
        <f t="shared" si="4"/>
        <v/>
      </c>
      <c r="L72" s="33" t="str">
        <f t="shared" si="13"/>
        <v/>
      </c>
    </row>
    <row r="73" spans="2:12" ht="14.1" customHeight="1" x14ac:dyDescent="0.25">
      <c r="B73" s="26"/>
      <c r="C73" s="27"/>
      <c r="D73" s="28"/>
      <c r="E73" s="50"/>
      <c r="F73" s="29" t="str">
        <f t="shared" si="0"/>
        <v/>
      </c>
      <c r="G73" s="30"/>
      <c r="H73" s="50" t="str">
        <f t="shared" si="1"/>
        <v/>
      </c>
      <c r="I73" s="31" t="str">
        <f t="shared" si="2"/>
        <v/>
      </c>
      <c r="J73" s="30" t="str">
        <f t="shared" si="10"/>
        <v/>
      </c>
      <c r="K73" s="49" t="str">
        <f t="shared" si="4"/>
        <v/>
      </c>
      <c r="L73" s="33" t="str">
        <f t="shared" si="13"/>
        <v/>
      </c>
    </row>
    <row r="74" spans="2:12" ht="14.1" customHeight="1" x14ac:dyDescent="0.25">
      <c r="B74" s="26"/>
      <c r="C74" s="27"/>
      <c r="D74" s="28"/>
      <c r="E74" s="50"/>
      <c r="F74" s="29" t="str">
        <f t="shared" si="0"/>
        <v/>
      </c>
      <c r="G74" s="30"/>
      <c r="H74" s="50" t="str">
        <f t="shared" si="1"/>
        <v/>
      </c>
      <c r="I74" s="31" t="str">
        <f t="shared" si="2"/>
        <v/>
      </c>
      <c r="J74" s="30" t="str">
        <f t="shared" si="10"/>
        <v/>
      </c>
      <c r="K74" s="49" t="str">
        <f t="shared" si="4"/>
        <v/>
      </c>
      <c r="L74" s="33" t="str">
        <f t="shared" si="13"/>
        <v/>
      </c>
    </row>
    <row r="75" spans="2:12" ht="14.1" customHeight="1" x14ac:dyDescent="0.25">
      <c r="B75" s="26"/>
      <c r="C75" s="27"/>
      <c r="D75" s="28"/>
      <c r="E75" s="50"/>
      <c r="F75" s="29" t="str">
        <f t="shared" si="0"/>
        <v/>
      </c>
      <c r="G75" s="30"/>
      <c r="H75" s="50" t="str">
        <f>IFERROR(IF(G75="","",#REF!),"")</f>
        <v/>
      </c>
      <c r="I75" s="31" t="str">
        <f t="shared" si="2"/>
        <v/>
      </c>
      <c r="J75" s="30" t="str">
        <f>IF(AND(D75="",G75=""),"",#REF!+D75-G75)</f>
        <v/>
      </c>
      <c r="K75" s="49" t="str">
        <f t="shared" si="4"/>
        <v/>
      </c>
      <c r="L75" s="33" t="str">
        <f t="shared" si="13"/>
        <v/>
      </c>
    </row>
    <row r="76" spans="2:12" ht="14.1" customHeight="1" x14ac:dyDescent="0.25">
      <c r="B76" s="26"/>
      <c r="C76" s="27"/>
      <c r="D76" s="28"/>
      <c r="E76" s="50"/>
      <c r="F76" s="29" t="str">
        <f t="shared" si="0"/>
        <v/>
      </c>
      <c r="G76" s="30"/>
      <c r="H76" s="50" t="str">
        <f t="shared" si="1"/>
        <v/>
      </c>
      <c r="I76" s="31" t="str">
        <f t="shared" si="2"/>
        <v/>
      </c>
      <c r="J76" s="30" t="str">
        <f t="shared" si="10"/>
        <v/>
      </c>
      <c r="K76" s="49" t="str">
        <f t="shared" si="4"/>
        <v/>
      </c>
      <c r="L76" s="33" t="str">
        <f t="shared" si="13"/>
        <v/>
      </c>
    </row>
    <row r="77" spans="2:12" ht="14.1" customHeight="1" thickBot="1" x14ac:dyDescent="0.3">
      <c r="B77" s="26">
        <v>40605</v>
      </c>
      <c r="C77" s="34"/>
      <c r="D77" s="28"/>
      <c r="E77" s="50"/>
      <c r="F77" s="29" t="str">
        <f>IF(OR(D77="",E77=""),"",D77*E77)</f>
        <v/>
      </c>
      <c r="G77" s="35"/>
      <c r="H77" s="50" t="str">
        <f t="shared" si="1"/>
        <v/>
      </c>
      <c r="I77" s="31" t="str">
        <f t="shared" si="2"/>
        <v/>
      </c>
      <c r="J77" s="35" t="str">
        <f t="shared" si="10"/>
        <v/>
      </c>
      <c r="K77" s="49" t="str">
        <f t="shared" si="4"/>
        <v/>
      </c>
      <c r="L77" s="33" t="str">
        <f>IF(OR(J77="",K77=""),"",J77*K77)</f>
        <v/>
      </c>
    </row>
    <row r="78" spans="2:12" ht="14.1" customHeight="1" thickTop="1" thickBot="1" x14ac:dyDescent="0.3">
      <c r="B78" s="36"/>
      <c r="C78" s="37"/>
      <c r="D78" s="38">
        <f>IF(AND(SUM(D19:D77)=0),"",SUM(D19:D77))</f>
        <v>1500</v>
      </c>
      <c r="E78" s="39" t="str">
        <f>IF(AND(OR(D77="",E77=""),G77=""),"",F78/D78)</f>
        <v/>
      </c>
      <c r="F78" s="40">
        <f>IF(AND(SUM(F19:F77)=0),"",SUM(F19:F77))</f>
        <v>576000</v>
      </c>
      <c r="G78" s="41">
        <f>IF(AND(SUM(G19:G77)=0),"",SUM(G19:G77))</f>
        <v>474</v>
      </c>
      <c r="H78" s="42"/>
      <c r="I78" s="39">
        <f>IF(AND(SUM(I19:I77)=0),"",SUM(I19:I77))</f>
        <v>102320</v>
      </c>
      <c r="J78" s="43" t="str">
        <f>IF(J77="","",J77)</f>
        <v/>
      </c>
      <c r="K78" s="40" t="str">
        <f>IF(E78="","",E78)</f>
        <v/>
      </c>
      <c r="L78" s="44">
        <f>F78-I78</f>
        <v>473680</v>
      </c>
    </row>
    <row r="79" spans="2:12" ht="15.75" thickTop="1" x14ac:dyDescent="0.25"/>
    <row r="80" spans="2:12" x14ac:dyDescent="0.25">
      <c r="L80" s="45"/>
    </row>
    <row r="81" spans="3:9" x14ac:dyDescent="0.25">
      <c r="C81" s="46"/>
      <c r="I81" s="45"/>
    </row>
    <row r="82" spans="3:9" x14ac:dyDescent="0.25">
      <c r="C82" s="47"/>
    </row>
    <row r="84" spans="3:9" x14ac:dyDescent="0.25">
      <c r="E84" s="48"/>
    </row>
  </sheetData>
  <sheetProtection formatCells="0" formatColumns="0" formatRows="0" insertColumns="0" insertRows="0" insertHyperlinks="0" deleteColumns="0" deleteRows="0" selectLockedCells="1" sort="0" autoFilter="0" pivotTables="0"/>
  <mergeCells count="17">
    <mergeCell ref="J8:K8"/>
    <mergeCell ref="J10:K10"/>
    <mergeCell ref="J9:K9"/>
    <mergeCell ref="B17:B18"/>
    <mergeCell ref="F17:F18"/>
    <mergeCell ref="I17:I18"/>
    <mergeCell ref="K14:L14"/>
    <mergeCell ref="C12:F12"/>
    <mergeCell ref="E14:I14"/>
    <mergeCell ref="D16:F16"/>
    <mergeCell ref="G16:I16"/>
    <mergeCell ref="J16:L16"/>
    <mergeCell ref="N21:O21"/>
    <mergeCell ref="N24:Q24"/>
    <mergeCell ref="N17:Q17"/>
    <mergeCell ref="N19:Q19"/>
    <mergeCell ref="L17:L18"/>
  </mergeCells>
  <conditionalFormatting sqref="R17 Q20 L19:L78">
    <cfRule type="cellIs" dxfId="3" priority="6" operator="lessThan">
      <formula>0</formula>
    </cfRule>
  </conditionalFormatting>
  <conditionalFormatting sqref="J78">
    <cfRule type="cellIs" dxfId="2" priority="5" operator="lessThan">
      <formula>10</formula>
    </cfRule>
  </conditionalFormatting>
  <conditionalFormatting sqref="R23">
    <cfRule type="cellIs" dxfId="1" priority="2" operator="lessThan">
      <formula>0</formula>
    </cfRule>
  </conditionalFormatting>
  <conditionalFormatting sqref="R24">
    <cfRule type="cellIs" dxfId="0" priority="1" operator="lessThan">
      <formula>0</formula>
    </cfRule>
  </conditionalFormatting>
  <pageMargins left="0" right="0" top="0" bottom="0" header="0" footer="0"/>
  <pageSetup paperSize="9" scale="7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F-ST-CUMP</vt:lpstr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/>
  <dcterms:created xsi:type="dcterms:W3CDTF">2015-07-01T22:33:47Z</dcterms:created>
  <dcterms:modified xsi:type="dcterms:W3CDTF">2025-03-05T00:25:25Z</dcterms:modified>
</cp:coreProperties>
</file>