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showSheetTabs="0" xWindow="480" yWindow="300" windowWidth="18495" windowHeight="11700"/>
  </bookViews>
  <sheets>
    <sheet name="Menu" sheetId="1" r:id="rId1"/>
    <sheet name="Saisie" sheetId="2" r:id="rId2"/>
    <sheet name="Paie" sheetId="3" r:id="rId3"/>
    <sheet name="CKAS" sheetId="4" r:id="rId4"/>
    <sheet name="Cacobath" sheetId="7" r:id="rId5"/>
    <sheet name="Reglement" sheetId="8" r:id="rId6"/>
  </sheets>
  <calcPr calcId="125725"/>
</workbook>
</file>

<file path=xl/calcChain.xml><?xml version="1.0" encoding="utf-8"?>
<calcChain xmlns="http://schemas.openxmlformats.org/spreadsheetml/2006/main">
  <c r="L5" i="8"/>
  <c r="O6" s="1"/>
  <c r="O7" s="1"/>
  <c r="O26" i="7"/>
  <c r="L24"/>
  <c r="O25" s="1"/>
  <c r="E21" i="2"/>
  <c r="E20"/>
  <c r="L7" i="7" s="1"/>
  <c r="O9" s="1"/>
  <c r="E19" i="2"/>
  <c r="E17"/>
  <c r="L6" i="7" s="1"/>
  <c r="E15" i="2"/>
  <c r="E14"/>
  <c r="E13"/>
  <c r="E12"/>
  <c r="L16" i="7" l="1"/>
  <c r="O8"/>
  <c r="O10" s="1"/>
  <c r="L7" i="8"/>
  <c r="L15" i="7"/>
  <c r="L10"/>
  <c r="O13" i="3"/>
  <c r="L10"/>
  <c r="L9"/>
  <c r="L8"/>
  <c r="L7"/>
  <c r="L6"/>
  <c r="L5"/>
  <c r="E10" i="2"/>
  <c r="L17" i="7" l="1"/>
  <c r="L9" i="4"/>
  <c r="L7"/>
  <c r="O12" i="3"/>
  <c r="L8" i="4"/>
  <c r="L15" i="3"/>
  <c r="O18" i="7" l="1"/>
  <c r="L19"/>
  <c r="E23" i="2"/>
  <c r="O12" i="4"/>
  <c r="L21"/>
  <c r="L18"/>
  <c r="O11" i="3"/>
  <c r="O11" i="4"/>
  <c r="L20"/>
  <c r="L19"/>
  <c r="O10"/>
  <c r="L13"/>
  <c r="O14" i="3" l="1"/>
  <c r="O15" s="1"/>
  <c r="L12" i="8"/>
  <c r="O19" i="7"/>
  <c r="L26" i="8"/>
  <c r="L26" i="7"/>
  <c r="O22" i="4"/>
  <c r="L23"/>
  <c r="O13"/>
  <c r="O23" l="1"/>
  <c r="L19" i="8"/>
  <c r="L14"/>
  <c r="O13"/>
  <c r="O14" s="1"/>
  <c r="L28"/>
  <c r="O27"/>
  <c r="O28" s="1"/>
  <c r="L21" l="1"/>
  <c r="O20"/>
  <c r="O21" s="1"/>
</calcChain>
</file>

<file path=xl/sharedStrings.xml><?xml version="1.0" encoding="utf-8"?>
<sst xmlns="http://schemas.openxmlformats.org/spreadsheetml/2006/main" count="122" uniqueCount="64">
  <si>
    <t>Salaire de base calculé</t>
  </si>
  <si>
    <t>Indemnités cotisables et imposables</t>
  </si>
  <si>
    <t>heures supplémentaires</t>
  </si>
  <si>
    <t>Nuisances</t>
  </si>
  <si>
    <t>Expérience professionnelle</t>
  </si>
  <si>
    <t>Indemnités : imposables et non cotisable</t>
  </si>
  <si>
    <t>Prime de panier</t>
  </si>
  <si>
    <t>prime de transport</t>
  </si>
  <si>
    <t>Salaire de poste</t>
  </si>
  <si>
    <t>Retenues de la SS sociale</t>
  </si>
  <si>
    <t>Patronale 25.50%</t>
  </si>
  <si>
    <t>salarié 9%</t>
  </si>
  <si>
    <t>Fnpos 0.50%</t>
  </si>
  <si>
    <t>Oprebath 0.13%</t>
  </si>
  <si>
    <t>Retenues cacobatph</t>
  </si>
  <si>
    <t>Congé Cacobatph 12.21%</t>
  </si>
  <si>
    <t>Intempérie Cacobatph</t>
  </si>
  <si>
    <t>Patronale 0.375%</t>
  </si>
  <si>
    <t>Salarié 0.375%</t>
  </si>
  <si>
    <t>Salaire imposable</t>
  </si>
  <si>
    <t>IRG SALAIRE</t>
  </si>
  <si>
    <t>Net à payer</t>
  </si>
  <si>
    <t>Constatation de la paie</t>
  </si>
  <si>
    <t>debit</t>
  </si>
  <si>
    <t>Credit</t>
  </si>
  <si>
    <t>Ecritures comptables</t>
  </si>
  <si>
    <t>Montant</t>
  </si>
  <si>
    <t>Traitement et salaire</t>
  </si>
  <si>
    <t>Heures supplémentaires</t>
  </si>
  <si>
    <t>Indemnités de nuisances</t>
  </si>
  <si>
    <t>Indemnités d’expérience professionnelles</t>
  </si>
  <si>
    <t>Prime de transport</t>
  </si>
  <si>
    <t>Cotisations retenues salarié CNAS</t>
  </si>
  <si>
    <t>Cotisations retenues salarié CACOBATPH</t>
  </si>
  <si>
    <t>Retenue IRG SALAIRE</t>
  </si>
  <si>
    <t>Personnel, rémunérations dues</t>
  </si>
  <si>
    <t>Constatation de la CNAS</t>
  </si>
  <si>
    <t>Charges patronales CNAS</t>
  </si>
  <si>
    <t>Charges FNPOS</t>
  </si>
  <si>
    <t>Charges OPREBATH</t>
  </si>
  <si>
    <t>1 / Constatation de FNPOS et de OPREBATH</t>
  </si>
  <si>
    <t>2/Constatation CNAS</t>
  </si>
  <si>
    <t>Retenues cotisations salarié CNAS</t>
  </si>
  <si>
    <t>Retenues patronales CNAS</t>
  </si>
  <si>
    <t>Organisme FNPOS</t>
  </si>
  <si>
    <t>Organisme OPREBATH</t>
  </si>
  <si>
    <t>Saisie Paie</t>
  </si>
  <si>
    <t>/Constatation congé payé et intempérie CACOBATPH</t>
  </si>
  <si>
    <t>Charges Congé payé</t>
  </si>
  <si>
    <t>Charges intempérie</t>
  </si>
  <si>
    <t>Organisme CACOBATPH Congé</t>
  </si>
  <si>
    <t>Organisme CACOBATPH Intempérie</t>
  </si>
  <si>
    <t>Retenues cotisations salarié CACOBATPH</t>
  </si>
  <si>
    <t>Organisme CACOBATPH</t>
  </si>
  <si>
    <t>Constatation CACOBATPH</t>
  </si>
  <si>
    <t>Constatation retenue IRG SALAIRE</t>
  </si>
  <si>
    <t>Autres impôts et taxes</t>
  </si>
  <si>
    <t>Règlement autres impôts et taxes</t>
  </si>
  <si>
    <t>Banque</t>
  </si>
  <si>
    <t>personnel, rémunérations dues</t>
  </si>
  <si>
    <t>Règlement personnel, rémunérations dues</t>
  </si>
  <si>
    <t>Organisme social CNAS</t>
  </si>
  <si>
    <t>8/Règlement CACOPABTH</t>
  </si>
  <si>
    <t>Organisme social CACOPABTH</t>
  </si>
</sst>
</file>

<file path=xl/styles.xml><?xml version="1.0" encoding="utf-8"?>
<styleSheet xmlns="http://schemas.openxmlformats.org/spreadsheetml/2006/main">
  <numFmts count="3">
    <numFmt numFmtId="41" formatCode="_-* #,##0\ _€_-;\-* #,##0\ _€_-;_-* &quot;-&quot;\ _€_-;_-@_-"/>
    <numFmt numFmtId="43" formatCode="_-* #,##0.00\ _€_-;\-* #,##0.00\ _€_-;_-* &quot;-&quot;??\ _€_-;_-@_-"/>
    <numFmt numFmtId="169" formatCode="0.0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ndalus"/>
      <family val="1"/>
    </font>
    <font>
      <b/>
      <sz val="11"/>
      <color theme="1"/>
      <name val="Andalus"/>
      <family val="1"/>
    </font>
    <font>
      <b/>
      <sz val="11"/>
      <color rgb="FFFFFFFF"/>
      <name val="Calibri"/>
      <family val="2"/>
      <scheme val="minor"/>
    </font>
    <font>
      <b/>
      <sz val="11"/>
      <color rgb="FFFF0000"/>
      <name val="Andalus"/>
      <family val="1"/>
    </font>
    <font>
      <u/>
      <sz val="11"/>
      <color rgb="FF7030A0"/>
      <name val="Andalus"/>
      <family val="1"/>
    </font>
    <font>
      <b/>
      <sz val="11"/>
      <color rgb="FF7030A0"/>
      <name val="Andalus"/>
      <family val="1"/>
    </font>
    <font>
      <sz val="16"/>
      <color theme="1"/>
      <name val="Andalus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3" fontId="3" fillId="0" borderId="0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43" fontId="3" fillId="0" borderId="37" xfId="0" applyNumberFormat="1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/>
    <xf numFmtId="0" fontId="2" fillId="0" borderId="3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43" fontId="3" fillId="0" borderId="6" xfId="0" applyNumberFormat="1" applyFont="1" applyBorder="1" applyAlignment="1">
      <alignment horizontal="center"/>
    </xf>
    <xf numFmtId="43" fontId="3" fillId="0" borderId="8" xfId="0" applyNumberFormat="1" applyFont="1" applyBorder="1" applyAlignment="1">
      <alignment horizontal="center"/>
    </xf>
    <xf numFmtId="43" fontId="3" fillId="0" borderId="10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4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43" fontId="3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33" xfId="0" applyFont="1" applyBorder="1" applyAlignment="1"/>
    <xf numFmtId="0" fontId="2" fillId="0" borderId="36" xfId="0" applyFont="1" applyBorder="1" applyAlignment="1"/>
    <xf numFmtId="0" fontId="2" fillId="0" borderId="34" xfId="0" applyFont="1" applyBorder="1" applyAlignment="1"/>
    <xf numFmtId="0" fontId="2" fillId="4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8" fillId="7" borderId="26" xfId="0" applyFont="1" applyFill="1" applyBorder="1" applyAlignment="1" applyProtection="1">
      <alignment horizontal="center" vertical="center"/>
      <protection hidden="1"/>
    </xf>
    <xf numFmtId="0" fontId="8" fillId="7" borderId="27" xfId="0" applyFont="1" applyFill="1" applyBorder="1" applyAlignment="1" applyProtection="1">
      <alignment horizontal="center" vertical="center"/>
      <protection hidden="1"/>
    </xf>
    <xf numFmtId="0" fontId="8" fillId="7" borderId="28" xfId="0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2" fillId="0" borderId="43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43" fontId="3" fillId="0" borderId="44" xfId="1" applyFont="1" applyFill="1" applyBorder="1" applyProtection="1">
      <protection hidden="1"/>
    </xf>
    <xf numFmtId="0" fontId="6" fillId="0" borderId="43" xfId="0" applyFont="1" applyBorder="1" applyProtection="1">
      <protection hidden="1"/>
    </xf>
    <xf numFmtId="0" fontId="2" fillId="0" borderId="44" xfId="0" applyFont="1" applyFill="1" applyBorder="1" applyProtection="1">
      <protection hidden="1"/>
    </xf>
    <xf numFmtId="0" fontId="2" fillId="0" borderId="44" xfId="0" applyFont="1" applyBorder="1" applyProtection="1">
      <protection hidden="1"/>
    </xf>
    <xf numFmtId="10" fontId="2" fillId="0" borderId="0" xfId="0" applyNumberFormat="1" applyFont="1" applyBorder="1" applyProtection="1">
      <protection hidden="1"/>
    </xf>
    <xf numFmtId="43" fontId="3" fillId="0" borderId="0" xfId="1" applyFont="1" applyFill="1" applyBorder="1" applyProtection="1">
      <protection hidden="1"/>
    </xf>
    <xf numFmtId="10" fontId="2" fillId="0" borderId="0" xfId="0" applyNumberFormat="1" applyFont="1" applyProtection="1">
      <protection hidden="1"/>
    </xf>
    <xf numFmtId="9" fontId="2" fillId="0" borderId="0" xfId="0" applyNumberFormat="1" applyFont="1" applyBorder="1" applyProtection="1">
      <protection hidden="1"/>
    </xf>
    <xf numFmtId="9" fontId="2" fillId="0" borderId="0" xfId="0" applyNumberFormat="1" applyFont="1" applyProtection="1">
      <protection hidden="1"/>
    </xf>
    <xf numFmtId="0" fontId="7" fillId="0" borderId="43" xfId="0" applyFont="1" applyBorder="1" applyProtection="1">
      <protection hidden="1"/>
    </xf>
    <xf numFmtId="0" fontId="7" fillId="0" borderId="0" xfId="0" applyFont="1" applyBorder="1" applyProtection="1">
      <protection hidden="1"/>
    </xf>
    <xf numFmtId="169" fontId="2" fillId="0" borderId="0" xfId="0" applyNumberFormat="1" applyFont="1" applyProtection="1">
      <protection hidden="1"/>
    </xf>
    <xf numFmtId="0" fontId="3" fillId="0" borderId="0" xfId="0" applyFont="1" applyBorder="1" applyProtection="1">
      <protection hidden="1"/>
    </xf>
    <xf numFmtId="43" fontId="3" fillId="2" borderId="0" xfId="1" applyFont="1" applyFill="1" applyBorder="1" applyProtection="1">
      <protection hidden="1"/>
    </xf>
    <xf numFmtId="0" fontId="2" fillId="0" borderId="45" xfId="0" applyFont="1" applyBorder="1" applyProtection="1">
      <protection hidden="1"/>
    </xf>
    <xf numFmtId="0" fontId="2" fillId="0" borderId="46" xfId="0" applyFont="1" applyBorder="1" applyProtection="1">
      <protection hidden="1"/>
    </xf>
    <xf numFmtId="0" fontId="2" fillId="0" borderId="47" xfId="0" applyFont="1" applyBorder="1" applyProtection="1">
      <protection hidden="1"/>
    </xf>
    <xf numFmtId="43" fontId="3" fillId="7" borderId="40" xfId="1" applyFont="1" applyFill="1" applyBorder="1" applyProtection="1">
      <protection locked="0"/>
    </xf>
    <xf numFmtId="0" fontId="2" fillId="0" borderId="40" xfId="0" applyFont="1" applyBorder="1" applyProtection="1">
      <protection locked="0"/>
    </xf>
    <xf numFmtId="43" fontId="3" fillId="7" borderId="41" xfId="1" applyFont="1" applyFill="1" applyBorder="1" applyProtection="1">
      <protection locked="0"/>
    </xf>
    <xf numFmtId="41" fontId="3" fillId="7" borderId="42" xfId="1" applyNumberFormat="1" applyFont="1" applyFill="1" applyBorder="1" applyProtection="1">
      <protection locked="0"/>
    </xf>
    <xf numFmtId="10" fontId="3" fillId="7" borderId="42" xfId="1" applyNumberFormat="1" applyFont="1" applyFill="1" applyBorder="1" applyProtection="1">
      <protection locked="0"/>
    </xf>
    <xf numFmtId="169" fontId="3" fillId="7" borderId="42" xfId="1" applyNumberFormat="1" applyFont="1" applyFill="1" applyBorder="1" applyProtection="1">
      <protection locked="0"/>
    </xf>
    <xf numFmtId="43" fontId="3" fillId="7" borderId="42" xfId="1" applyFont="1" applyFill="1" applyBorder="1" applyProtection="1">
      <protection locked="0"/>
    </xf>
    <xf numFmtId="43" fontId="3" fillId="4" borderId="0" xfId="1" applyFont="1" applyFill="1" applyBorder="1" applyProtection="1">
      <protection locked="0"/>
    </xf>
    <xf numFmtId="0" fontId="4" fillId="6" borderId="0" xfId="0" applyFont="1" applyFill="1" applyAlignment="1">
      <alignment horizontal="center"/>
    </xf>
    <xf numFmtId="0" fontId="0" fillId="6" borderId="0" xfId="0" applyFill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aie!A1"/><Relationship Id="rId2" Type="http://schemas.openxmlformats.org/officeDocument/2006/relationships/hyperlink" Target="#Saisie!A1"/><Relationship Id="rId1" Type="http://schemas.openxmlformats.org/officeDocument/2006/relationships/image" Target="../media/image1.jpeg"/><Relationship Id="rId6" Type="http://schemas.openxmlformats.org/officeDocument/2006/relationships/hyperlink" Target="#Reglement!A1"/><Relationship Id="rId5" Type="http://schemas.openxmlformats.org/officeDocument/2006/relationships/hyperlink" Target="#Cacobath!A1"/><Relationship Id="rId4" Type="http://schemas.openxmlformats.org/officeDocument/2006/relationships/hyperlink" Target="#CKA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628650</xdr:colOff>
      <xdr:row>51</xdr:row>
      <xdr:rowOff>57150</xdr:rowOff>
    </xdr:to>
    <xdr:pic>
      <xdr:nvPicPr>
        <xdr:cNvPr id="12" name="Image 11" descr="184850502_504241423951402_8773861640246054347_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772650" cy="97726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123825</xdr:rowOff>
    </xdr:from>
    <xdr:to>
      <xdr:col>3</xdr:col>
      <xdr:colOff>66675</xdr:colOff>
      <xdr:row>12</xdr:row>
      <xdr:rowOff>85725</xdr:rowOff>
    </xdr:to>
    <xdr:sp macro="" textlink="">
      <xdr:nvSpPr>
        <xdr:cNvPr id="2" name="Ellipse 1">
          <a:hlinkClick xmlns:r="http://schemas.openxmlformats.org/officeDocument/2006/relationships" r:id="rId2"/>
        </xdr:cNvPr>
        <xdr:cNvSpPr/>
      </xdr:nvSpPr>
      <xdr:spPr>
        <a:xfrm>
          <a:off x="0" y="1457325"/>
          <a:ext cx="2352675" cy="914400"/>
        </a:xfrm>
        <a:prstGeom prst="ellipse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Saisie</a:t>
          </a:r>
        </a:p>
      </xdr:txBody>
    </xdr:sp>
    <xdr:clientData/>
  </xdr:twoCellAnchor>
  <xdr:twoCellAnchor>
    <xdr:from>
      <xdr:col>3</xdr:col>
      <xdr:colOff>276225</xdr:colOff>
      <xdr:row>7</xdr:row>
      <xdr:rowOff>133350</xdr:rowOff>
    </xdr:from>
    <xdr:to>
      <xdr:col>6</xdr:col>
      <xdr:colOff>333375</xdr:colOff>
      <xdr:row>12</xdr:row>
      <xdr:rowOff>95250</xdr:rowOff>
    </xdr:to>
    <xdr:sp macro="" textlink="">
      <xdr:nvSpPr>
        <xdr:cNvPr id="3" name="Ellipse 2">
          <a:hlinkClick xmlns:r="http://schemas.openxmlformats.org/officeDocument/2006/relationships" r:id="rId3"/>
        </xdr:cNvPr>
        <xdr:cNvSpPr/>
      </xdr:nvSpPr>
      <xdr:spPr>
        <a:xfrm>
          <a:off x="2562225" y="1466850"/>
          <a:ext cx="2343150" cy="914400"/>
        </a:xfrm>
        <a:prstGeom prst="ellipse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200" b="1" baseline="0" smtClean="0">
              <a:solidFill>
                <a:schemeClr val="lt1"/>
              </a:solidFill>
              <a:latin typeface="+mn-lt"/>
              <a:ea typeface="+mn-ea"/>
              <a:cs typeface="+mn-cs"/>
            </a:rPr>
            <a:t>Constatation de la paie </a:t>
          </a:r>
          <a:endParaRPr lang="fr-FR" sz="1200"/>
        </a:p>
      </xdr:txBody>
    </xdr:sp>
    <xdr:clientData/>
  </xdr:twoCellAnchor>
  <xdr:twoCellAnchor>
    <xdr:from>
      <xdr:col>0</xdr:col>
      <xdr:colOff>0</xdr:colOff>
      <xdr:row>13</xdr:row>
      <xdr:rowOff>19050</xdr:rowOff>
    </xdr:from>
    <xdr:to>
      <xdr:col>3</xdr:col>
      <xdr:colOff>38100</xdr:colOff>
      <xdr:row>17</xdr:row>
      <xdr:rowOff>171450</xdr:rowOff>
    </xdr:to>
    <xdr:sp macro="" textlink="">
      <xdr:nvSpPr>
        <xdr:cNvPr id="4" name="Ellipse 3">
          <a:hlinkClick xmlns:r="http://schemas.openxmlformats.org/officeDocument/2006/relationships" r:id="rId4"/>
        </xdr:cNvPr>
        <xdr:cNvSpPr/>
      </xdr:nvSpPr>
      <xdr:spPr>
        <a:xfrm>
          <a:off x="0" y="2495550"/>
          <a:ext cx="2324100" cy="914400"/>
        </a:xfrm>
        <a:prstGeom prst="ellipse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 baseline="0" smtClean="0">
              <a:solidFill>
                <a:schemeClr val="lt1"/>
              </a:solidFill>
              <a:latin typeface="+mn-lt"/>
              <a:ea typeface="+mn-ea"/>
              <a:cs typeface="+mn-cs"/>
            </a:rPr>
            <a:t>Constatation de la CNAS </a:t>
          </a:r>
          <a:endParaRPr lang="fr-FR" sz="1100"/>
        </a:p>
      </xdr:txBody>
    </xdr:sp>
    <xdr:clientData/>
  </xdr:twoCellAnchor>
  <xdr:twoCellAnchor>
    <xdr:from>
      <xdr:col>3</xdr:col>
      <xdr:colOff>247650</xdr:colOff>
      <xdr:row>13</xdr:row>
      <xdr:rowOff>28575</xdr:rowOff>
    </xdr:from>
    <xdr:to>
      <xdr:col>6</xdr:col>
      <xdr:colOff>276225</xdr:colOff>
      <xdr:row>17</xdr:row>
      <xdr:rowOff>180975</xdr:rowOff>
    </xdr:to>
    <xdr:sp macro="" textlink="">
      <xdr:nvSpPr>
        <xdr:cNvPr id="5" name="Ellipse 4">
          <a:hlinkClick xmlns:r="http://schemas.openxmlformats.org/officeDocument/2006/relationships" r:id="rId5"/>
        </xdr:cNvPr>
        <xdr:cNvSpPr/>
      </xdr:nvSpPr>
      <xdr:spPr>
        <a:xfrm>
          <a:off x="2533650" y="2505075"/>
          <a:ext cx="2314575" cy="914400"/>
        </a:xfrm>
        <a:prstGeom prst="ellipse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 baseline="0" smtClean="0">
              <a:solidFill>
                <a:schemeClr val="lt1"/>
              </a:solidFill>
              <a:latin typeface="+mn-lt"/>
              <a:ea typeface="+mn-ea"/>
              <a:cs typeface="+mn-cs"/>
            </a:rPr>
            <a:t>Constatation congé payé et intempérie CACOBATPH </a:t>
          </a:r>
          <a:endParaRPr lang="fr-FR" sz="1100"/>
        </a:p>
      </xdr:txBody>
    </xdr:sp>
    <xdr:clientData/>
  </xdr:twoCellAnchor>
  <xdr:twoCellAnchor>
    <xdr:from>
      <xdr:col>1</xdr:col>
      <xdr:colOff>504825</xdr:colOff>
      <xdr:row>18</xdr:row>
      <xdr:rowOff>9525</xdr:rowOff>
    </xdr:from>
    <xdr:to>
      <xdr:col>4</xdr:col>
      <xdr:colOff>542925</xdr:colOff>
      <xdr:row>22</xdr:row>
      <xdr:rowOff>161925</xdr:rowOff>
    </xdr:to>
    <xdr:sp macro="" textlink="">
      <xdr:nvSpPr>
        <xdr:cNvPr id="9" name="Ellipse 8">
          <a:hlinkClick xmlns:r="http://schemas.openxmlformats.org/officeDocument/2006/relationships" r:id="rId6"/>
        </xdr:cNvPr>
        <xdr:cNvSpPr/>
      </xdr:nvSpPr>
      <xdr:spPr>
        <a:xfrm>
          <a:off x="1266825" y="3438525"/>
          <a:ext cx="2324100" cy="914400"/>
        </a:xfrm>
        <a:prstGeom prst="ellipse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 baseline="0" smtClean="0">
              <a:solidFill>
                <a:schemeClr val="lt1"/>
              </a:solidFill>
              <a:latin typeface="+mn-lt"/>
              <a:ea typeface="+mn-ea"/>
              <a:cs typeface="+mn-cs"/>
            </a:rPr>
            <a:t>Règlement </a:t>
          </a:r>
          <a:endParaRPr lang="fr-FR" sz="1100"/>
        </a:p>
      </xdr:txBody>
    </xdr:sp>
    <xdr:clientData/>
  </xdr:twoCellAnchor>
  <xdr:twoCellAnchor>
    <xdr:from>
      <xdr:col>0</xdr:col>
      <xdr:colOff>180975</xdr:colOff>
      <xdr:row>0</xdr:row>
      <xdr:rowOff>171450</xdr:rowOff>
    </xdr:from>
    <xdr:to>
      <xdr:col>6</xdr:col>
      <xdr:colOff>38100</xdr:colOff>
      <xdr:row>6</xdr:row>
      <xdr:rowOff>152400</xdr:rowOff>
    </xdr:to>
    <xdr:sp macro="" textlink="">
      <xdr:nvSpPr>
        <xdr:cNvPr id="10" name="Rectangle 9"/>
        <xdr:cNvSpPr/>
      </xdr:nvSpPr>
      <xdr:spPr>
        <a:xfrm>
          <a:off x="180975" y="171450"/>
          <a:ext cx="4429125" cy="112395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/>
            <a:t>Copie</a:t>
          </a:r>
          <a:r>
            <a:rPr lang="fr-FR" sz="1100" b="1" baseline="0"/>
            <a:t> de Fiche PDF DE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Hamouda abdelmadjid</a:t>
          </a:r>
        </a:p>
        <a:p>
          <a:endParaRPr lang="fr-FR" sz="1100" b="1" baseline="0" smtClean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 *Etablissement et comptabilisation de la paie : </a:t>
          </a:r>
        </a:p>
        <a:p>
          <a:r>
            <a:rPr lang="fr-FR" sz="1100" b="1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*Comptabilisation de la déclaration CNAS </a:t>
          </a:r>
        </a:p>
        <a:p>
          <a:r>
            <a:rPr lang="fr-FR" sz="1100" b="1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*Comptabilisation de la déclaration CACOBATPH</a:t>
          </a:r>
          <a:r>
            <a:rPr lang="fr-FR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</a:t>
          </a:r>
          <a:endParaRPr lang="fr-FR" sz="1100" baseline="0" smtClean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 Novembre 2020 </a:t>
          </a:r>
          <a:r>
            <a:rPr lang="fr-F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fr-FR" sz="1100" baseline="0" smtClean="0">
            <a:solidFill>
              <a:srgbClr val="000000"/>
            </a:solidFill>
          </a:endParaRPr>
        </a:p>
      </xdr:txBody>
    </xdr:sp>
    <xdr:clientData/>
  </xdr:twoCellAnchor>
  <xdr:twoCellAnchor>
    <xdr:from>
      <xdr:col>6</xdr:col>
      <xdr:colOff>200025</xdr:colOff>
      <xdr:row>0</xdr:row>
      <xdr:rowOff>133349</xdr:rowOff>
    </xdr:from>
    <xdr:to>
      <xdr:col>11</xdr:col>
      <xdr:colOff>495300</xdr:colOff>
      <xdr:row>5</xdr:row>
      <xdr:rowOff>28574</xdr:rowOff>
    </xdr:to>
    <xdr:sp macro="" textlink="">
      <xdr:nvSpPr>
        <xdr:cNvPr id="11" name="Arrondir un rectangle avec un coin diagonal 10"/>
        <xdr:cNvSpPr/>
      </xdr:nvSpPr>
      <xdr:spPr>
        <a:xfrm>
          <a:off x="4772025" y="133349"/>
          <a:ext cx="4105275" cy="847725"/>
        </a:xfrm>
        <a:prstGeom prst="round2Diag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endParaRPr lang="fr-FR" sz="1100" b="1" i="0">
            <a:solidFill>
              <a:schemeClr val="dk1"/>
            </a:solidFill>
            <a:latin typeface="Andalus" pitchFamily="18" charset="-78"/>
            <a:ea typeface="+mn-ea"/>
            <a:cs typeface="Andalus" pitchFamily="18" charset="-78"/>
          </a:endParaRPr>
        </a:p>
        <a:p>
          <a:pPr algn="l"/>
          <a:r>
            <a:rPr lang="ar-DZ" sz="1100" b="1" i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ا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'</a:t>
          </a:r>
          <a:r>
            <a:rPr lang="ar-SA" sz="1100" b="1">
              <a:solidFill>
                <a:schemeClr val="dk1"/>
              </a:solidFill>
              <a:latin typeface="+mn-lt"/>
              <a:ea typeface="+mn-ea"/>
              <a:cs typeface="+mn-cs"/>
            </a:rPr>
            <a:t>يَا أَيُّهَا الَّذِينَ آمَنُوا لَا تَتَّخِذُوا الْيَهُودَ وَالنَّصَارَىٰ أَوْلِيَاءَ ۘ بَعْضُهُمْ أَوْلِيَاءُ بَعْضٍ ۚ وَمَن يَتَوَلَّهُم مِّنكُمْ فَإِنَّهُ مِنْهُمْ ۗ إِنَّ اللَّهَ لَا يَهْدِي الْقَوْمَ الظَّالِمِينَ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'</a:t>
          </a:r>
          <a:r>
            <a:rPr lang="ar-DZ" sz="1100" b="1" i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 </a:t>
          </a:r>
          <a:endParaRPr lang="fr-FR" sz="1100" b="1"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0</xdr:rowOff>
    </xdr:from>
    <xdr:to>
      <xdr:col>10</xdr:col>
      <xdr:colOff>264033</xdr:colOff>
      <xdr:row>1</xdr:row>
      <xdr:rowOff>208407</xdr:rowOff>
    </xdr:to>
    <xdr:sp macro="" textlink="">
      <xdr:nvSpPr>
        <xdr:cNvPr id="2" name="Flèche gauche 1">
          <a:hlinkClick xmlns:r="http://schemas.openxmlformats.org/officeDocument/2006/relationships" r:id="rId1"/>
        </xdr:cNvPr>
        <xdr:cNvSpPr/>
      </xdr:nvSpPr>
      <xdr:spPr>
        <a:xfrm>
          <a:off x="6524625" y="0"/>
          <a:ext cx="978408" cy="484632"/>
        </a:xfrm>
        <a:prstGeom prst="lef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0</xdr:row>
      <xdr:rowOff>0</xdr:rowOff>
    </xdr:from>
    <xdr:to>
      <xdr:col>19</xdr:col>
      <xdr:colOff>264033</xdr:colOff>
      <xdr:row>2</xdr:row>
      <xdr:rowOff>8382</xdr:rowOff>
    </xdr:to>
    <xdr:sp macro="" textlink="">
      <xdr:nvSpPr>
        <xdr:cNvPr id="2" name="Flèche gauche 1">
          <a:hlinkClick xmlns:r="http://schemas.openxmlformats.org/officeDocument/2006/relationships" r:id="rId1"/>
        </xdr:cNvPr>
        <xdr:cNvSpPr/>
      </xdr:nvSpPr>
      <xdr:spPr>
        <a:xfrm>
          <a:off x="6524625" y="0"/>
          <a:ext cx="978408" cy="484632"/>
        </a:xfrm>
        <a:prstGeom prst="lef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123825</xdr:colOff>
      <xdr:row>0</xdr:row>
      <xdr:rowOff>95250</xdr:rowOff>
    </xdr:from>
    <xdr:to>
      <xdr:col>19</xdr:col>
      <xdr:colOff>340233</xdr:colOff>
      <xdr:row>2</xdr:row>
      <xdr:rowOff>27432</xdr:rowOff>
    </xdr:to>
    <xdr:sp macro="" textlink="">
      <xdr:nvSpPr>
        <xdr:cNvPr id="2" name="Flèche gauche 1">
          <a:hlinkClick xmlns:r="http://schemas.openxmlformats.org/officeDocument/2006/relationships" r:id="rId1"/>
        </xdr:cNvPr>
        <xdr:cNvSpPr/>
      </xdr:nvSpPr>
      <xdr:spPr>
        <a:xfrm>
          <a:off x="6600825" y="95250"/>
          <a:ext cx="978408" cy="484632"/>
        </a:xfrm>
        <a:prstGeom prst="lef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0</xdr:row>
      <xdr:rowOff>38100</xdr:rowOff>
    </xdr:from>
    <xdr:to>
      <xdr:col>19</xdr:col>
      <xdr:colOff>283083</xdr:colOff>
      <xdr:row>1</xdr:row>
      <xdr:rowOff>246507</xdr:rowOff>
    </xdr:to>
    <xdr:sp macro="" textlink="">
      <xdr:nvSpPr>
        <xdr:cNvPr id="2" name="Flèche gauche 1">
          <a:hlinkClick xmlns:r="http://schemas.openxmlformats.org/officeDocument/2006/relationships" r:id="rId1"/>
        </xdr:cNvPr>
        <xdr:cNvSpPr/>
      </xdr:nvSpPr>
      <xdr:spPr>
        <a:xfrm>
          <a:off x="6543675" y="38100"/>
          <a:ext cx="978408" cy="484632"/>
        </a:xfrm>
        <a:prstGeom prst="lef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0</xdr:row>
      <xdr:rowOff>28575</xdr:rowOff>
    </xdr:from>
    <xdr:to>
      <xdr:col>19</xdr:col>
      <xdr:colOff>273558</xdr:colOff>
      <xdr:row>2</xdr:row>
      <xdr:rowOff>113157</xdr:rowOff>
    </xdr:to>
    <xdr:sp macro="" textlink="">
      <xdr:nvSpPr>
        <xdr:cNvPr id="2" name="Flèche gauche 1">
          <a:hlinkClick xmlns:r="http://schemas.openxmlformats.org/officeDocument/2006/relationships" r:id="rId1"/>
        </xdr:cNvPr>
        <xdr:cNvSpPr/>
      </xdr:nvSpPr>
      <xdr:spPr>
        <a:xfrm>
          <a:off x="6534150" y="28575"/>
          <a:ext cx="978408" cy="484632"/>
        </a:xfrm>
        <a:prstGeom prst="lef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L15"/>
  <sheetViews>
    <sheetView tabSelected="1" workbookViewId="0"/>
  </sheetViews>
  <sheetFormatPr baseColWidth="10" defaultRowHeight="15"/>
  <cols>
    <col min="1" max="16384" width="11.42578125" style="149"/>
  </cols>
  <sheetData>
    <row r="15" spans="12:12">
      <c r="L15" s="148"/>
    </row>
  </sheetData>
  <sheetProtection password="C06A" sheet="1" objects="1" scenarios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showGridLines="0" workbookViewId="0">
      <selection activeCell="I15" sqref="I15"/>
    </sheetView>
  </sheetViews>
  <sheetFormatPr baseColWidth="10" defaultRowHeight="21"/>
  <cols>
    <col min="1" max="4" width="11.42578125" style="119"/>
    <col min="5" max="5" width="15.85546875" style="119" customWidth="1"/>
    <col min="6" max="6" width="12.7109375" style="119" customWidth="1"/>
    <col min="7" max="7" width="0" style="119" hidden="1" customWidth="1"/>
    <col min="8" max="16384" width="11.42578125" style="119"/>
  </cols>
  <sheetData>
    <row r="1" spans="1:7" ht="21.75" customHeight="1" thickBot="1">
      <c r="A1" s="116" t="s">
        <v>46</v>
      </c>
      <c r="B1" s="117"/>
      <c r="C1" s="117"/>
      <c r="D1" s="117"/>
      <c r="E1" s="117"/>
      <c r="F1" s="118"/>
    </row>
    <row r="2" spans="1:7">
      <c r="A2" s="120"/>
      <c r="B2" s="121" t="s">
        <v>0</v>
      </c>
      <c r="C2" s="122"/>
      <c r="D2" s="122"/>
      <c r="E2" s="140">
        <v>30000</v>
      </c>
      <c r="F2" s="123"/>
    </row>
    <row r="3" spans="1:7">
      <c r="A3" s="124" t="s">
        <v>1</v>
      </c>
      <c r="B3" s="122"/>
      <c r="C3" s="122"/>
      <c r="D3" s="122"/>
      <c r="E3" s="141"/>
      <c r="F3" s="125"/>
    </row>
    <row r="4" spans="1:7">
      <c r="A4" s="120"/>
      <c r="B4" s="122" t="s">
        <v>2</v>
      </c>
      <c r="C4" s="122"/>
      <c r="D4" s="122"/>
      <c r="E4" s="140">
        <v>3500</v>
      </c>
      <c r="F4" s="123"/>
    </row>
    <row r="5" spans="1:7">
      <c r="A5" s="120"/>
      <c r="B5" s="122" t="s">
        <v>3</v>
      </c>
      <c r="C5" s="122"/>
      <c r="D5" s="122"/>
      <c r="E5" s="140">
        <v>2500</v>
      </c>
      <c r="F5" s="123"/>
    </row>
    <row r="6" spans="1:7">
      <c r="A6" s="120"/>
      <c r="B6" s="122" t="s">
        <v>4</v>
      </c>
      <c r="C6" s="122"/>
      <c r="D6" s="122"/>
      <c r="E6" s="140">
        <v>3000</v>
      </c>
      <c r="F6" s="123"/>
    </row>
    <row r="7" spans="1:7">
      <c r="A7" s="124" t="s">
        <v>5</v>
      </c>
      <c r="B7" s="122"/>
      <c r="C7" s="122"/>
      <c r="D7" s="122"/>
      <c r="E7" s="141"/>
      <c r="F7" s="125"/>
    </row>
    <row r="8" spans="1:7">
      <c r="A8" s="120"/>
      <c r="B8" s="122" t="s">
        <v>6</v>
      </c>
      <c r="C8" s="122"/>
      <c r="D8" s="122"/>
      <c r="E8" s="140">
        <v>4400</v>
      </c>
      <c r="F8" s="123"/>
    </row>
    <row r="9" spans="1:7">
      <c r="A9" s="120"/>
      <c r="B9" s="122" t="s">
        <v>7</v>
      </c>
      <c r="C9" s="122"/>
      <c r="D9" s="122"/>
      <c r="E9" s="140">
        <v>5500</v>
      </c>
      <c r="F9" s="123"/>
    </row>
    <row r="10" spans="1:7">
      <c r="A10" s="120"/>
      <c r="B10" s="121" t="s">
        <v>8</v>
      </c>
      <c r="C10" s="122"/>
      <c r="D10" s="122"/>
      <c r="E10" s="142">
        <f>SUM(E2:E6)</f>
        <v>39000</v>
      </c>
      <c r="F10" s="123"/>
    </row>
    <row r="11" spans="1:7">
      <c r="A11" s="124" t="s">
        <v>9</v>
      </c>
      <c r="B11" s="122"/>
      <c r="C11" s="122"/>
      <c r="D11" s="122"/>
      <c r="E11" s="122"/>
      <c r="F11" s="126"/>
    </row>
    <row r="12" spans="1:7">
      <c r="A12" s="120"/>
      <c r="B12" s="122" t="s">
        <v>10</v>
      </c>
      <c r="C12" s="122"/>
      <c r="D12" s="127"/>
      <c r="E12" s="128">
        <f>E10*G12</f>
        <v>9945</v>
      </c>
      <c r="F12" s="123"/>
      <c r="G12" s="129">
        <v>0.255</v>
      </c>
    </row>
    <row r="13" spans="1:7">
      <c r="A13" s="120"/>
      <c r="B13" s="122" t="s">
        <v>11</v>
      </c>
      <c r="C13" s="122"/>
      <c r="D13" s="130"/>
      <c r="E13" s="128">
        <f>E10*G13</f>
        <v>3510</v>
      </c>
      <c r="F13" s="123"/>
      <c r="G13" s="131">
        <v>0.09</v>
      </c>
    </row>
    <row r="14" spans="1:7" ht="21.75" thickBot="1">
      <c r="A14" s="120"/>
      <c r="B14" s="122" t="s">
        <v>12</v>
      </c>
      <c r="C14" s="122"/>
      <c r="D14" s="127"/>
      <c r="E14" s="128">
        <f>E10*G14</f>
        <v>195</v>
      </c>
      <c r="F14" s="123"/>
      <c r="G14" s="129">
        <v>5.0000000000000001E-3</v>
      </c>
    </row>
    <row r="15" spans="1:7" ht="21.75" thickBot="1">
      <c r="A15" s="120"/>
      <c r="B15" s="122" t="s">
        <v>13</v>
      </c>
      <c r="C15" s="122"/>
      <c r="D15" s="127"/>
      <c r="E15" s="128">
        <f>E10*F15</f>
        <v>50.699999999999996</v>
      </c>
      <c r="F15" s="143">
        <v>1.2999999999999999E-3</v>
      </c>
      <c r="G15" s="129">
        <v>1.2999999999999999E-3</v>
      </c>
    </row>
    <row r="16" spans="1:7" ht="21.75" thickBot="1">
      <c r="A16" s="132" t="s">
        <v>14</v>
      </c>
      <c r="B16" s="122"/>
      <c r="C16" s="122"/>
      <c r="D16" s="122"/>
      <c r="E16" s="128"/>
      <c r="F16" s="123"/>
      <c r="G16" s="131">
        <v>0</v>
      </c>
    </row>
    <row r="17" spans="1:7" ht="21.75" thickBot="1">
      <c r="A17" s="120"/>
      <c r="B17" s="122" t="s">
        <v>15</v>
      </c>
      <c r="C17" s="122"/>
      <c r="D17" s="127"/>
      <c r="E17" s="128">
        <f>E10*F17</f>
        <v>4761.8999999999996</v>
      </c>
      <c r="F17" s="144">
        <v>0.1221</v>
      </c>
      <c r="G17" s="129">
        <v>0.1221</v>
      </c>
    </row>
    <row r="18" spans="1:7" ht="21.75" thickBot="1">
      <c r="A18" s="120"/>
      <c r="B18" s="133" t="s">
        <v>16</v>
      </c>
      <c r="C18" s="122"/>
      <c r="D18" s="122"/>
      <c r="E18" s="128"/>
      <c r="F18" s="125"/>
      <c r="G18" s="131">
        <v>0</v>
      </c>
    </row>
    <row r="19" spans="1:7" ht="21.75" thickBot="1">
      <c r="A19" s="120"/>
      <c r="B19" s="122" t="s">
        <v>17</v>
      </c>
      <c r="C19" s="122"/>
      <c r="D19" s="127"/>
      <c r="E19" s="128">
        <f>E10*F19</f>
        <v>146.25</v>
      </c>
      <c r="F19" s="145">
        <v>3.7499999999999999E-3</v>
      </c>
      <c r="G19" s="134">
        <v>3.7499999999999999E-3</v>
      </c>
    </row>
    <row r="20" spans="1:7" ht="21.75" thickBot="1">
      <c r="A20" s="120"/>
      <c r="B20" s="122" t="s">
        <v>18</v>
      </c>
      <c r="C20" s="122"/>
      <c r="D20" s="127"/>
      <c r="E20" s="128">
        <f>E10*F20</f>
        <v>146.25</v>
      </c>
      <c r="F20" s="146">
        <v>3.7499999999999999E-3</v>
      </c>
    </row>
    <row r="21" spans="1:7">
      <c r="A21" s="120"/>
      <c r="B21" s="121" t="s">
        <v>19</v>
      </c>
      <c r="C21" s="122"/>
      <c r="D21" s="122"/>
      <c r="E21" s="128">
        <f>E10-E13-E20+E8+E9</f>
        <v>45243.75</v>
      </c>
      <c r="F21" s="123"/>
    </row>
    <row r="22" spans="1:7">
      <c r="A22" s="120"/>
      <c r="B22" s="122" t="s">
        <v>20</v>
      </c>
      <c r="C22" s="122"/>
      <c r="D22" s="122"/>
      <c r="E22" s="147">
        <v>7072</v>
      </c>
      <c r="F22" s="123"/>
    </row>
    <row r="23" spans="1:7">
      <c r="A23" s="120"/>
      <c r="B23" s="135" t="s">
        <v>21</v>
      </c>
      <c r="C23" s="122"/>
      <c r="D23" s="122"/>
      <c r="E23" s="136">
        <f>E21-E22</f>
        <v>38171.75</v>
      </c>
      <c r="F23" s="123"/>
    </row>
    <row r="24" spans="1:7" ht="21.75" thickBot="1">
      <c r="A24" s="137"/>
      <c r="B24" s="138"/>
      <c r="C24" s="138"/>
      <c r="D24" s="138"/>
      <c r="E24" s="138"/>
      <c r="F24" s="139"/>
    </row>
  </sheetData>
  <sheetProtection password="C06A" sheet="1" objects="1" scenarios="1"/>
  <mergeCells count="1">
    <mergeCell ref="A1:F1"/>
  </mergeCells>
  <dataValidations count="3">
    <dataValidation type="list" allowBlank="1" showInputMessage="1" showErrorMessage="1" sqref="F15">
      <formula1>$G$15:$G$16</formula1>
    </dataValidation>
    <dataValidation type="list" allowBlank="1" showInputMessage="1" showErrorMessage="1" sqref="F17">
      <formula1>$G$16:$G$17</formula1>
    </dataValidation>
    <dataValidation type="list" allowBlank="1" showInputMessage="1" showErrorMessage="1" sqref="F19 F20">
      <formula1>$G$18:$G$19</formula1>
    </dataValidation>
  </dataValidations>
  <pageMargins left="0.25" right="0.25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6"/>
  <sheetViews>
    <sheetView showGridLines="0" workbookViewId="0"/>
  </sheetViews>
  <sheetFormatPr baseColWidth="10" defaultColWidth="5.7109375" defaultRowHeight="15"/>
  <sheetData>
    <row r="1" spans="1:17" ht="15.75" thickBot="1"/>
    <row r="2" spans="1:17" ht="21.75" thickBot="1">
      <c r="A2" s="66" t="s">
        <v>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8"/>
    </row>
    <row r="3" spans="1:17" ht="15.75" thickBot="1"/>
    <row r="4" spans="1:17" ht="22.5" thickTop="1" thickBot="1">
      <c r="A4" s="58" t="s">
        <v>23</v>
      </c>
      <c r="B4" s="59"/>
      <c r="C4" s="60" t="s">
        <v>24</v>
      </c>
      <c r="D4" s="59"/>
      <c r="E4" s="60" t="s">
        <v>25</v>
      </c>
      <c r="F4" s="61"/>
      <c r="G4" s="61"/>
      <c r="H4" s="61"/>
      <c r="I4" s="61"/>
      <c r="J4" s="61"/>
      <c r="K4" s="59"/>
      <c r="L4" s="62" t="s">
        <v>26</v>
      </c>
      <c r="M4" s="63"/>
      <c r="N4" s="64"/>
      <c r="O4" s="60" t="s">
        <v>26</v>
      </c>
      <c r="P4" s="61"/>
      <c r="Q4" s="65"/>
    </row>
    <row r="5" spans="1:17" ht="21">
      <c r="A5" s="39">
        <v>631000</v>
      </c>
      <c r="B5" s="40"/>
      <c r="C5" s="41"/>
      <c r="D5" s="42"/>
      <c r="E5" s="30" t="s">
        <v>27</v>
      </c>
      <c r="F5" s="31"/>
      <c r="G5" s="31"/>
      <c r="H5" s="31"/>
      <c r="I5" s="31"/>
      <c r="J5" s="31"/>
      <c r="K5" s="32"/>
      <c r="L5" s="43">
        <f>Saisie!E2</f>
        <v>30000</v>
      </c>
      <c r="M5" s="44"/>
      <c r="N5" s="45"/>
      <c r="O5" s="41"/>
      <c r="P5" s="46"/>
      <c r="Q5" s="47"/>
    </row>
    <row r="6" spans="1:17" ht="21">
      <c r="A6" s="48">
        <v>631010</v>
      </c>
      <c r="B6" s="49"/>
      <c r="C6" s="25"/>
      <c r="D6" s="19"/>
      <c r="E6" s="34" t="s">
        <v>28</v>
      </c>
      <c r="F6" s="35"/>
      <c r="G6" s="35"/>
      <c r="H6" s="35"/>
      <c r="I6" s="35"/>
      <c r="J6" s="35"/>
      <c r="K6" s="36"/>
      <c r="L6" s="50">
        <f>Saisie!E4</f>
        <v>3500</v>
      </c>
      <c r="M6" s="51"/>
      <c r="N6" s="49"/>
      <c r="O6" s="25"/>
      <c r="P6" s="26"/>
      <c r="Q6" s="38"/>
    </row>
    <row r="7" spans="1:17" ht="21">
      <c r="A7" s="37">
        <v>631100</v>
      </c>
      <c r="B7" s="21"/>
      <c r="C7" s="25"/>
      <c r="D7" s="19"/>
      <c r="E7" s="22" t="s">
        <v>29</v>
      </c>
      <c r="F7" s="23"/>
      <c r="G7" s="23"/>
      <c r="H7" s="23"/>
      <c r="I7" s="23"/>
      <c r="J7" s="23"/>
      <c r="K7" s="24"/>
      <c r="L7" s="27">
        <f>Saisie!E5</f>
        <v>2500</v>
      </c>
      <c r="M7" s="28"/>
      <c r="N7" s="21"/>
      <c r="O7" s="25"/>
      <c r="P7" s="26"/>
      <c r="Q7" s="38"/>
    </row>
    <row r="8" spans="1:17" ht="21">
      <c r="A8" s="85">
        <v>631200</v>
      </c>
      <c r="B8" s="86"/>
      <c r="C8" s="41"/>
      <c r="D8" s="42"/>
      <c r="E8" s="87" t="s">
        <v>30</v>
      </c>
      <c r="F8" s="88"/>
      <c r="G8" s="88"/>
      <c r="H8" s="88"/>
      <c r="I8" s="88"/>
      <c r="J8" s="88"/>
      <c r="K8" s="89"/>
      <c r="L8" s="90">
        <f>Saisie!E6</f>
        <v>3000</v>
      </c>
      <c r="M8" s="91"/>
      <c r="N8" s="86"/>
      <c r="O8" s="41"/>
      <c r="P8" s="46"/>
      <c r="Q8" s="47"/>
    </row>
    <row r="9" spans="1:17" ht="21">
      <c r="A9" s="37">
        <v>631220</v>
      </c>
      <c r="B9" s="21"/>
      <c r="C9" s="25"/>
      <c r="D9" s="19"/>
      <c r="E9" s="22" t="s">
        <v>31</v>
      </c>
      <c r="F9" s="23"/>
      <c r="G9" s="23"/>
      <c r="H9" s="23"/>
      <c r="I9" s="23"/>
      <c r="J9" s="23"/>
      <c r="K9" s="24"/>
      <c r="L9" s="27">
        <f>Saisie!E8</f>
        <v>4400</v>
      </c>
      <c r="M9" s="28"/>
      <c r="N9" s="21"/>
      <c r="O9" s="80"/>
      <c r="P9" s="81"/>
      <c r="Q9" s="92"/>
    </row>
    <row r="10" spans="1:17" ht="21">
      <c r="A10" s="48">
        <v>631230</v>
      </c>
      <c r="B10" s="49"/>
      <c r="C10" s="78"/>
      <c r="D10" s="79"/>
      <c r="E10" s="80" t="s">
        <v>6</v>
      </c>
      <c r="F10" s="81"/>
      <c r="G10" s="81"/>
      <c r="H10" s="81"/>
      <c r="I10" s="81"/>
      <c r="J10" s="81"/>
      <c r="K10" s="82"/>
      <c r="L10" s="27">
        <f>Saisie!E9</f>
        <v>5500</v>
      </c>
      <c r="M10" s="28"/>
      <c r="N10" s="21"/>
      <c r="O10" s="78"/>
      <c r="P10" s="83"/>
      <c r="Q10" s="84"/>
    </row>
    <row r="11" spans="1:17" ht="21">
      <c r="A11" s="18"/>
      <c r="B11" s="19"/>
      <c r="C11" s="20">
        <v>431000</v>
      </c>
      <c r="D11" s="21"/>
      <c r="E11" s="25" t="s">
        <v>32</v>
      </c>
      <c r="F11" s="26"/>
      <c r="G11" s="26"/>
      <c r="H11" s="26"/>
      <c r="I11" s="26"/>
      <c r="J11" s="26"/>
      <c r="K11" s="19"/>
      <c r="L11" s="33"/>
      <c r="M11" s="26"/>
      <c r="N11" s="19"/>
      <c r="O11" s="27">
        <f>Saisie!E13</f>
        <v>3510</v>
      </c>
      <c r="P11" s="28"/>
      <c r="Q11" s="29"/>
    </row>
    <row r="12" spans="1:17" ht="21">
      <c r="A12" s="18"/>
      <c r="B12" s="19"/>
      <c r="C12" s="20">
        <v>432000</v>
      </c>
      <c r="D12" s="21"/>
      <c r="E12" s="25" t="s">
        <v>33</v>
      </c>
      <c r="F12" s="26"/>
      <c r="G12" s="26"/>
      <c r="H12" s="26"/>
      <c r="I12" s="26"/>
      <c r="J12" s="26"/>
      <c r="K12" s="19"/>
      <c r="L12" s="25"/>
      <c r="M12" s="26"/>
      <c r="N12" s="19"/>
      <c r="O12" s="27">
        <f>Saisie!E19</f>
        <v>146.25</v>
      </c>
      <c r="P12" s="28"/>
      <c r="Q12" s="29"/>
    </row>
    <row r="13" spans="1:17" ht="21">
      <c r="A13" s="18"/>
      <c r="B13" s="19"/>
      <c r="C13" s="20">
        <v>442300</v>
      </c>
      <c r="D13" s="21"/>
      <c r="E13" s="25" t="s">
        <v>34</v>
      </c>
      <c r="F13" s="26"/>
      <c r="G13" s="26"/>
      <c r="H13" s="26"/>
      <c r="I13" s="26"/>
      <c r="J13" s="26"/>
      <c r="K13" s="19"/>
      <c r="L13" s="25"/>
      <c r="M13" s="26"/>
      <c r="N13" s="19"/>
      <c r="O13" s="27">
        <f>Saisie!E22</f>
        <v>7072</v>
      </c>
      <c r="P13" s="28"/>
      <c r="Q13" s="29"/>
    </row>
    <row r="14" spans="1:17" ht="21.75" thickBot="1">
      <c r="A14" s="72"/>
      <c r="B14" s="54"/>
      <c r="C14" s="73">
        <v>421000</v>
      </c>
      <c r="D14" s="74"/>
      <c r="E14" s="75" t="s">
        <v>35</v>
      </c>
      <c r="F14" s="76"/>
      <c r="G14" s="76"/>
      <c r="H14" s="76"/>
      <c r="I14" s="76"/>
      <c r="J14" s="76"/>
      <c r="K14" s="77"/>
      <c r="L14" s="52"/>
      <c r="M14" s="53"/>
      <c r="N14" s="54"/>
      <c r="O14" s="69">
        <f>Saisie!E23</f>
        <v>38171.75</v>
      </c>
      <c r="P14" s="70"/>
      <c r="Q14" s="71"/>
    </row>
    <row r="15" spans="1:17" ht="21.75" thickBot="1">
      <c r="A15" s="4"/>
      <c r="B15" s="5"/>
      <c r="C15" s="6"/>
      <c r="D15" s="7"/>
      <c r="E15" s="8"/>
      <c r="F15" s="9"/>
      <c r="G15" s="9"/>
      <c r="H15" s="9"/>
      <c r="I15" s="9"/>
      <c r="J15" s="9"/>
      <c r="K15" s="10"/>
      <c r="L15" s="11">
        <f t="shared" ref="L15" si="0">SUM(L5:N14)</f>
        <v>48900</v>
      </c>
      <c r="M15" s="12"/>
      <c r="N15" s="13"/>
      <c r="O15" s="11">
        <f t="shared" ref="O15" si="1">SUM(O11:Q14)</f>
        <v>48900</v>
      </c>
      <c r="P15" s="12"/>
      <c r="Q15" s="14"/>
    </row>
    <row r="16" spans="1:17" ht="15.75" thickTop="1"/>
  </sheetData>
  <sheetProtection password="C06A" sheet="1" objects="1" scenarios="1"/>
  <mergeCells count="61">
    <mergeCell ref="A4:B4"/>
    <mergeCell ref="C4:D4"/>
    <mergeCell ref="E4:K4"/>
    <mergeCell ref="L4:N4"/>
    <mergeCell ref="O4:Q4"/>
    <mergeCell ref="A5:B5"/>
    <mergeCell ref="C5:D5"/>
    <mergeCell ref="E5:K5"/>
    <mergeCell ref="L5:N5"/>
    <mergeCell ref="O5:Q5"/>
    <mergeCell ref="A6:B6"/>
    <mergeCell ref="C6:D6"/>
    <mergeCell ref="E6:K6"/>
    <mergeCell ref="L6:N6"/>
    <mergeCell ref="O6:Q6"/>
    <mergeCell ref="A7:B7"/>
    <mergeCell ref="C7:D7"/>
    <mergeCell ref="E7:K7"/>
    <mergeCell ref="L7:N7"/>
    <mergeCell ref="O7:Q7"/>
    <mergeCell ref="O11:Q11"/>
    <mergeCell ref="A8:B8"/>
    <mergeCell ref="C8:D8"/>
    <mergeCell ref="E8:K8"/>
    <mergeCell ref="L8:N8"/>
    <mergeCell ref="O8:Q8"/>
    <mergeCell ref="A9:B9"/>
    <mergeCell ref="C9:D9"/>
    <mergeCell ref="E9:K9"/>
    <mergeCell ref="L9:N9"/>
    <mergeCell ref="O9:Q9"/>
    <mergeCell ref="A2:Q2"/>
    <mergeCell ref="O14:Q14"/>
    <mergeCell ref="A14:B14"/>
    <mergeCell ref="C14:D14"/>
    <mergeCell ref="E14:K14"/>
    <mergeCell ref="A13:B13"/>
    <mergeCell ref="C13:D13"/>
    <mergeCell ref="E13:K13"/>
    <mergeCell ref="L13:N13"/>
    <mergeCell ref="O13:Q13"/>
    <mergeCell ref="A12:B12"/>
    <mergeCell ref="C12:D12"/>
    <mergeCell ref="E12:K12"/>
    <mergeCell ref="L12:N12"/>
    <mergeCell ref="O12:Q12"/>
    <mergeCell ref="A10:B10"/>
    <mergeCell ref="C10:D10"/>
    <mergeCell ref="E10:K10"/>
    <mergeCell ref="L10:N10"/>
    <mergeCell ref="O10:Q10"/>
    <mergeCell ref="A11:B11"/>
    <mergeCell ref="C11:D11"/>
    <mergeCell ref="E11:K11"/>
    <mergeCell ref="L11:N11"/>
    <mergeCell ref="L14:N14"/>
    <mergeCell ref="A15:B15"/>
    <mergeCell ref="C15:D15"/>
    <mergeCell ref="E15:K15"/>
    <mergeCell ref="L15:N15"/>
    <mergeCell ref="O15:Q15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4"/>
  <sheetViews>
    <sheetView showGridLines="0" workbookViewId="0"/>
  </sheetViews>
  <sheetFormatPr baseColWidth="10" defaultColWidth="5.7109375" defaultRowHeight="15"/>
  <sheetData>
    <row r="1" spans="1:17" ht="21.75" thickBot="1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2"/>
      <c r="Q1" s="2"/>
    </row>
    <row r="2" spans="1:17" ht="21.75" thickBot="1">
      <c r="A2" s="55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7"/>
    </row>
    <row r="3" spans="1:17" ht="15.75" thickBot="1"/>
    <row r="4" spans="1:17" ht="15.75" thickBot="1">
      <c r="A4" s="15" t="s">
        <v>40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7"/>
    </row>
    <row r="5" spans="1:17" ht="15.75" thickBot="1"/>
    <row r="6" spans="1:17" ht="22.5" thickTop="1" thickBot="1">
      <c r="A6" s="58" t="s">
        <v>23</v>
      </c>
      <c r="B6" s="59"/>
      <c r="C6" s="60" t="s">
        <v>24</v>
      </c>
      <c r="D6" s="59"/>
      <c r="E6" s="60" t="s">
        <v>25</v>
      </c>
      <c r="F6" s="61"/>
      <c r="G6" s="61"/>
      <c r="H6" s="61"/>
      <c r="I6" s="61"/>
      <c r="J6" s="61"/>
      <c r="K6" s="59"/>
      <c r="L6" s="62" t="s">
        <v>26</v>
      </c>
      <c r="M6" s="63"/>
      <c r="N6" s="64"/>
      <c r="O6" s="60" t="s">
        <v>26</v>
      </c>
      <c r="P6" s="61"/>
      <c r="Q6" s="65"/>
    </row>
    <row r="7" spans="1:17" ht="21">
      <c r="A7" s="39">
        <v>635105</v>
      </c>
      <c r="B7" s="40"/>
      <c r="C7" s="41"/>
      <c r="D7" s="42"/>
      <c r="E7" s="30" t="s">
        <v>37</v>
      </c>
      <c r="F7" s="31"/>
      <c r="G7" s="31"/>
      <c r="H7" s="31"/>
      <c r="I7" s="31"/>
      <c r="J7" s="31"/>
      <c r="K7" s="32"/>
      <c r="L7" s="43">
        <f>Saisie!E12</f>
        <v>9945</v>
      </c>
      <c r="M7" s="44"/>
      <c r="N7" s="45"/>
      <c r="O7" s="41"/>
      <c r="P7" s="46"/>
      <c r="Q7" s="47"/>
    </row>
    <row r="8" spans="1:17" ht="21">
      <c r="A8" s="48">
        <v>635110</v>
      </c>
      <c r="B8" s="49"/>
      <c r="C8" s="25"/>
      <c r="D8" s="19"/>
      <c r="E8" s="34" t="s">
        <v>38</v>
      </c>
      <c r="F8" s="35"/>
      <c r="G8" s="35"/>
      <c r="H8" s="35"/>
      <c r="I8" s="35"/>
      <c r="J8" s="35"/>
      <c r="K8" s="36"/>
      <c r="L8" s="50">
        <f>Saisie!E14</f>
        <v>195</v>
      </c>
      <c r="M8" s="51"/>
      <c r="N8" s="49"/>
      <c r="O8" s="25"/>
      <c r="P8" s="26"/>
      <c r="Q8" s="38"/>
    </row>
    <row r="9" spans="1:17" ht="21">
      <c r="A9" s="37">
        <v>635120</v>
      </c>
      <c r="B9" s="21"/>
      <c r="C9" s="25"/>
      <c r="D9" s="19"/>
      <c r="E9" s="22" t="s">
        <v>39</v>
      </c>
      <c r="F9" s="23"/>
      <c r="G9" s="23"/>
      <c r="H9" s="23"/>
      <c r="I9" s="23"/>
      <c r="J9" s="23"/>
      <c r="K9" s="24"/>
      <c r="L9" s="27">
        <f>Saisie!E15</f>
        <v>50.699999999999996</v>
      </c>
      <c r="M9" s="28"/>
      <c r="N9" s="21"/>
      <c r="O9" s="25"/>
      <c r="P9" s="26"/>
      <c r="Q9" s="38"/>
    </row>
    <row r="10" spans="1:17" ht="21">
      <c r="A10" s="18"/>
      <c r="B10" s="19"/>
      <c r="C10" s="20">
        <v>431050</v>
      </c>
      <c r="D10" s="21"/>
      <c r="E10" s="30" t="s">
        <v>37</v>
      </c>
      <c r="F10" s="31"/>
      <c r="G10" s="31"/>
      <c r="H10" s="31"/>
      <c r="I10" s="31"/>
      <c r="J10" s="31"/>
      <c r="K10" s="32"/>
      <c r="L10" s="33"/>
      <c r="M10" s="26"/>
      <c r="N10" s="19"/>
      <c r="O10" s="27">
        <f>L7</f>
        <v>9945</v>
      </c>
      <c r="P10" s="28"/>
      <c r="Q10" s="29"/>
    </row>
    <row r="11" spans="1:17" ht="21">
      <c r="A11" s="18"/>
      <c r="B11" s="19"/>
      <c r="C11" s="20">
        <v>431020</v>
      </c>
      <c r="D11" s="21"/>
      <c r="E11" s="34" t="s">
        <v>38</v>
      </c>
      <c r="F11" s="35"/>
      <c r="G11" s="35"/>
      <c r="H11" s="35"/>
      <c r="I11" s="35"/>
      <c r="J11" s="35"/>
      <c r="K11" s="36"/>
      <c r="L11" s="25"/>
      <c r="M11" s="26"/>
      <c r="N11" s="19"/>
      <c r="O11" s="27">
        <f>L8</f>
        <v>195</v>
      </c>
      <c r="P11" s="28"/>
      <c r="Q11" s="29"/>
    </row>
    <row r="12" spans="1:17" ht="21.75" thickBot="1">
      <c r="A12" s="18"/>
      <c r="B12" s="19"/>
      <c r="C12" s="73">
        <v>431030</v>
      </c>
      <c r="D12" s="74"/>
      <c r="E12" s="93" t="s">
        <v>39</v>
      </c>
      <c r="F12" s="94"/>
      <c r="G12" s="94"/>
      <c r="H12" s="94"/>
      <c r="I12" s="94"/>
      <c r="J12" s="94"/>
      <c r="K12" s="95"/>
      <c r="L12" s="25"/>
      <c r="M12" s="26"/>
      <c r="N12" s="19"/>
      <c r="O12" s="27">
        <f>L9</f>
        <v>50.699999999999996</v>
      </c>
      <c r="P12" s="28"/>
      <c r="Q12" s="29"/>
    </row>
    <row r="13" spans="1:17" ht="21.75" thickBot="1">
      <c r="A13" s="4"/>
      <c r="B13" s="5"/>
      <c r="C13" s="6"/>
      <c r="D13" s="7"/>
      <c r="E13" s="8"/>
      <c r="F13" s="9"/>
      <c r="G13" s="9"/>
      <c r="H13" s="9"/>
      <c r="I13" s="9"/>
      <c r="J13" s="9"/>
      <c r="K13" s="10"/>
      <c r="L13" s="11">
        <f>SUM(L7:N12)</f>
        <v>10190.700000000001</v>
      </c>
      <c r="M13" s="12"/>
      <c r="N13" s="13"/>
      <c r="O13" s="11">
        <f>SUM(O10:Q12)</f>
        <v>10190.700000000001</v>
      </c>
      <c r="P13" s="12"/>
      <c r="Q13" s="14"/>
    </row>
    <row r="14" spans="1:17" ht="16.5" thickTop="1" thickBot="1"/>
    <row r="15" spans="1:17" ht="21.75" thickBot="1">
      <c r="A15" s="96" t="s">
        <v>41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8"/>
    </row>
    <row r="16" spans="1:17" ht="15.75" thickBot="1"/>
    <row r="17" spans="1:17" ht="22.5" thickTop="1" thickBot="1">
      <c r="A17" s="58" t="s">
        <v>23</v>
      </c>
      <c r="B17" s="59"/>
      <c r="C17" s="60" t="s">
        <v>24</v>
      </c>
      <c r="D17" s="59"/>
      <c r="E17" s="60" t="s">
        <v>25</v>
      </c>
      <c r="F17" s="61"/>
      <c r="G17" s="61"/>
      <c r="H17" s="61"/>
      <c r="I17" s="61"/>
      <c r="J17" s="61"/>
      <c r="K17" s="59"/>
      <c r="L17" s="62" t="s">
        <v>26</v>
      </c>
      <c r="M17" s="63"/>
      <c r="N17" s="64"/>
      <c r="O17" s="60" t="s">
        <v>26</v>
      </c>
      <c r="P17" s="61"/>
      <c r="Q17" s="65"/>
    </row>
    <row r="18" spans="1:17" ht="21">
      <c r="A18" s="39">
        <v>431000</v>
      </c>
      <c r="B18" s="40"/>
      <c r="C18" s="41"/>
      <c r="D18" s="42"/>
      <c r="E18" s="30" t="s">
        <v>42</v>
      </c>
      <c r="F18" s="31"/>
      <c r="G18" s="31"/>
      <c r="H18" s="31"/>
      <c r="I18" s="31"/>
      <c r="J18" s="31"/>
      <c r="K18" s="32"/>
      <c r="L18" s="43">
        <f>Saisie!E13</f>
        <v>3510</v>
      </c>
      <c r="M18" s="44"/>
      <c r="N18" s="45"/>
      <c r="O18" s="41"/>
      <c r="P18" s="46"/>
      <c r="Q18" s="47"/>
    </row>
    <row r="19" spans="1:17" ht="21">
      <c r="A19" s="48">
        <v>43102</v>
      </c>
      <c r="B19" s="49"/>
      <c r="C19" s="25"/>
      <c r="D19" s="19"/>
      <c r="E19" s="34" t="s">
        <v>43</v>
      </c>
      <c r="F19" s="35"/>
      <c r="G19" s="35"/>
      <c r="H19" s="35"/>
      <c r="I19" s="35"/>
      <c r="J19" s="35"/>
      <c r="K19" s="36"/>
      <c r="L19" s="50">
        <f>L7</f>
        <v>9945</v>
      </c>
      <c r="M19" s="51"/>
      <c r="N19" s="49"/>
      <c r="O19" s="25"/>
      <c r="P19" s="26"/>
      <c r="Q19" s="38"/>
    </row>
    <row r="20" spans="1:17" ht="21">
      <c r="A20" s="37">
        <v>431030</v>
      </c>
      <c r="B20" s="21"/>
      <c r="C20" s="25"/>
      <c r="D20" s="19"/>
      <c r="E20" s="34" t="s">
        <v>44</v>
      </c>
      <c r="F20" s="35"/>
      <c r="G20" s="35"/>
      <c r="H20" s="35"/>
      <c r="I20" s="35"/>
      <c r="J20" s="35"/>
      <c r="K20" s="36"/>
      <c r="L20" s="27">
        <f>L8</f>
        <v>195</v>
      </c>
      <c r="M20" s="28"/>
      <c r="N20" s="21"/>
      <c r="O20" s="25"/>
      <c r="P20" s="26"/>
      <c r="Q20" s="38"/>
    </row>
    <row r="21" spans="1:17" ht="21">
      <c r="A21" s="37">
        <v>431050</v>
      </c>
      <c r="B21" s="21"/>
      <c r="C21" s="20"/>
      <c r="D21" s="21"/>
      <c r="E21" s="34" t="s">
        <v>45</v>
      </c>
      <c r="F21" s="35"/>
      <c r="G21" s="35"/>
      <c r="H21" s="35"/>
      <c r="I21" s="35"/>
      <c r="J21" s="35"/>
      <c r="K21" s="36"/>
      <c r="L21" s="27">
        <f>L9</f>
        <v>50.699999999999996</v>
      </c>
      <c r="M21" s="28"/>
      <c r="N21" s="21"/>
      <c r="O21" s="27"/>
      <c r="P21" s="28"/>
      <c r="Q21" s="29"/>
    </row>
    <row r="22" spans="1:17" ht="21.75" thickBot="1">
      <c r="A22" s="18"/>
      <c r="B22" s="19"/>
      <c r="C22" s="99">
        <v>431100</v>
      </c>
      <c r="D22" s="100"/>
      <c r="E22" s="102"/>
      <c r="F22" s="103"/>
      <c r="G22" s="103"/>
      <c r="H22" s="103"/>
      <c r="I22" s="103"/>
      <c r="J22" s="103"/>
      <c r="K22" s="104"/>
      <c r="L22" s="25"/>
      <c r="M22" s="26"/>
      <c r="N22" s="19"/>
      <c r="O22" s="27">
        <f>SUM(C18:N21)</f>
        <v>13700.7</v>
      </c>
      <c r="P22" s="28"/>
      <c r="Q22" s="29"/>
    </row>
    <row r="23" spans="1:17" ht="21.75" thickBot="1">
      <c r="A23" s="4"/>
      <c r="B23" s="5"/>
      <c r="C23" s="101"/>
      <c r="D23" s="13"/>
      <c r="E23" s="105"/>
      <c r="F23" s="106"/>
      <c r="G23" s="106"/>
      <c r="H23" s="106"/>
      <c r="I23" s="106"/>
      <c r="J23" s="106"/>
      <c r="K23" s="5"/>
      <c r="L23" s="11">
        <f>SUM(L18:N22)</f>
        <v>13700.7</v>
      </c>
      <c r="M23" s="12"/>
      <c r="N23" s="13"/>
      <c r="O23" s="11">
        <f>SUM(O21:Q22)</f>
        <v>13700.7</v>
      </c>
      <c r="P23" s="12"/>
      <c r="Q23" s="14"/>
    </row>
    <row r="24" spans="1:17" ht="15.75" thickTop="1"/>
  </sheetData>
  <sheetProtection password="C06A" sheet="1" objects="1" scenarios="1"/>
  <mergeCells count="78">
    <mergeCell ref="A23:B23"/>
    <mergeCell ref="C23:D23"/>
    <mergeCell ref="E23:K23"/>
    <mergeCell ref="L23:N23"/>
    <mergeCell ref="O23:Q23"/>
    <mergeCell ref="A21:B21"/>
    <mergeCell ref="C21:D21"/>
    <mergeCell ref="E21:K21"/>
    <mergeCell ref="L21:N21"/>
    <mergeCell ref="O21:Q21"/>
    <mergeCell ref="A22:B22"/>
    <mergeCell ref="C22:D22"/>
    <mergeCell ref="E22:K22"/>
    <mergeCell ref="L22:N22"/>
    <mergeCell ref="O22:Q22"/>
    <mergeCell ref="A19:B19"/>
    <mergeCell ref="C19:D19"/>
    <mergeCell ref="E19:K19"/>
    <mergeCell ref="L19:N19"/>
    <mergeCell ref="O19:Q19"/>
    <mergeCell ref="A20:B20"/>
    <mergeCell ref="C20:D20"/>
    <mergeCell ref="E20:K20"/>
    <mergeCell ref="L20:N20"/>
    <mergeCell ref="O20:Q20"/>
    <mergeCell ref="O17:Q17"/>
    <mergeCell ref="A18:B18"/>
    <mergeCell ref="C18:D18"/>
    <mergeCell ref="E18:K18"/>
    <mergeCell ref="L18:N18"/>
    <mergeCell ref="O18:Q18"/>
    <mergeCell ref="A13:B13"/>
    <mergeCell ref="C13:D13"/>
    <mergeCell ref="E13:K13"/>
    <mergeCell ref="L13:N13"/>
    <mergeCell ref="O13:Q13"/>
    <mergeCell ref="A15:Q15"/>
    <mergeCell ref="A11:B11"/>
    <mergeCell ref="C11:D11"/>
    <mergeCell ref="E11:K11"/>
    <mergeCell ref="L11:N11"/>
    <mergeCell ref="O11:Q11"/>
    <mergeCell ref="A12:B12"/>
    <mergeCell ref="C12:D12"/>
    <mergeCell ref="E12:K12"/>
    <mergeCell ref="L12:N12"/>
    <mergeCell ref="O12:Q12"/>
    <mergeCell ref="A9:B9"/>
    <mergeCell ref="C9:D9"/>
    <mergeCell ref="E9:K9"/>
    <mergeCell ref="L9:N9"/>
    <mergeCell ref="O9:Q9"/>
    <mergeCell ref="A10:B10"/>
    <mergeCell ref="C10:D10"/>
    <mergeCell ref="E10:K10"/>
    <mergeCell ref="L10:N10"/>
    <mergeCell ref="O10:Q10"/>
    <mergeCell ref="A7:B7"/>
    <mergeCell ref="C7:D7"/>
    <mergeCell ref="E7:K7"/>
    <mergeCell ref="L7:N7"/>
    <mergeCell ref="O7:Q7"/>
    <mergeCell ref="A8:B8"/>
    <mergeCell ref="C8:D8"/>
    <mergeCell ref="E8:K8"/>
    <mergeCell ref="L8:N8"/>
    <mergeCell ref="O8:Q8"/>
    <mergeCell ref="A4:Q4"/>
    <mergeCell ref="A6:B6"/>
    <mergeCell ref="C6:D6"/>
    <mergeCell ref="E6:K6"/>
    <mergeCell ref="L6:N6"/>
    <mergeCell ref="O6:Q6"/>
    <mergeCell ref="A2:Q2"/>
    <mergeCell ref="A17:B17"/>
    <mergeCell ref="C17:D17"/>
    <mergeCell ref="E17:K17"/>
    <mergeCell ref="L17:N17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7"/>
  <sheetViews>
    <sheetView showGridLines="0" workbookViewId="0"/>
  </sheetViews>
  <sheetFormatPr baseColWidth="10" defaultColWidth="5.7109375" defaultRowHeight="15"/>
  <sheetData>
    <row r="1" spans="1:17" ht="21.75" thickBot="1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2"/>
      <c r="Q1" s="2"/>
    </row>
    <row r="2" spans="1:17" ht="21.75" thickBot="1">
      <c r="A2" s="55" t="s">
        <v>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7"/>
    </row>
    <row r="4" spans="1:17" ht="15.75" thickBot="1"/>
    <row r="5" spans="1:17" ht="22.5" thickTop="1" thickBot="1">
      <c r="A5" s="58" t="s">
        <v>23</v>
      </c>
      <c r="B5" s="59"/>
      <c r="C5" s="60" t="s">
        <v>24</v>
      </c>
      <c r="D5" s="59"/>
      <c r="E5" s="60" t="s">
        <v>25</v>
      </c>
      <c r="F5" s="61"/>
      <c r="G5" s="61"/>
      <c r="H5" s="61"/>
      <c r="I5" s="61"/>
      <c r="J5" s="61"/>
      <c r="K5" s="59"/>
      <c r="L5" s="62" t="s">
        <v>26</v>
      </c>
      <c r="M5" s="63"/>
      <c r="N5" s="64"/>
      <c r="O5" s="60" t="s">
        <v>26</v>
      </c>
      <c r="P5" s="61"/>
      <c r="Q5" s="65"/>
    </row>
    <row r="6" spans="1:17" ht="21">
      <c r="A6" s="39">
        <v>635210</v>
      </c>
      <c r="B6" s="40"/>
      <c r="C6" s="41"/>
      <c r="D6" s="42"/>
      <c r="E6" s="30" t="s">
        <v>48</v>
      </c>
      <c r="F6" s="31"/>
      <c r="G6" s="31"/>
      <c r="H6" s="31"/>
      <c r="I6" s="31"/>
      <c r="J6" s="31"/>
      <c r="K6" s="32"/>
      <c r="L6" s="43">
        <f>Saisie!E17</f>
        <v>4761.8999999999996</v>
      </c>
      <c r="M6" s="44"/>
      <c r="N6" s="45"/>
      <c r="O6" s="41"/>
      <c r="P6" s="46"/>
      <c r="Q6" s="47"/>
    </row>
    <row r="7" spans="1:17" ht="21">
      <c r="A7" s="48">
        <v>635220</v>
      </c>
      <c r="B7" s="49"/>
      <c r="C7" s="25"/>
      <c r="D7" s="19"/>
      <c r="E7" s="34" t="s">
        <v>49</v>
      </c>
      <c r="F7" s="35"/>
      <c r="G7" s="35"/>
      <c r="H7" s="35"/>
      <c r="I7" s="35"/>
      <c r="J7" s="35"/>
      <c r="K7" s="36"/>
      <c r="L7" s="50">
        <f>Saisie!E20</f>
        <v>146.25</v>
      </c>
      <c r="M7" s="51"/>
      <c r="N7" s="49"/>
      <c r="O7" s="25"/>
      <c r="P7" s="26"/>
      <c r="Q7" s="38"/>
    </row>
    <row r="8" spans="1:17" ht="21">
      <c r="A8" s="18"/>
      <c r="B8" s="19"/>
      <c r="C8" s="20">
        <v>432010</v>
      </c>
      <c r="D8" s="21"/>
      <c r="E8" s="107" t="s">
        <v>50</v>
      </c>
      <c r="F8" s="108"/>
      <c r="G8" s="108"/>
      <c r="H8" s="108"/>
      <c r="I8" s="108"/>
      <c r="J8" s="108"/>
      <c r="K8" s="109"/>
      <c r="L8" s="33"/>
      <c r="M8" s="26"/>
      <c r="N8" s="19"/>
      <c r="O8" s="27">
        <f>L6</f>
        <v>4761.8999999999996</v>
      </c>
      <c r="P8" s="28"/>
      <c r="Q8" s="29"/>
    </row>
    <row r="9" spans="1:17" ht="21.75" thickBot="1">
      <c r="A9" s="18"/>
      <c r="B9" s="19"/>
      <c r="C9" s="20">
        <v>432020</v>
      </c>
      <c r="D9" s="21"/>
      <c r="E9" s="110" t="s">
        <v>51</v>
      </c>
      <c r="F9" s="111"/>
      <c r="G9" s="111"/>
      <c r="H9" s="111"/>
      <c r="I9" s="111"/>
      <c r="J9" s="111"/>
      <c r="K9" s="112"/>
      <c r="L9" s="25"/>
      <c r="M9" s="26"/>
      <c r="N9" s="19"/>
      <c r="O9" s="27">
        <f>L7</f>
        <v>146.25</v>
      </c>
      <c r="P9" s="28"/>
      <c r="Q9" s="29"/>
    </row>
    <row r="10" spans="1:17" ht="21.75" thickBot="1">
      <c r="A10" s="4"/>
      <c r="B10" s="5"/>
      <c r="C10" s="6"/>
      <c r="D10" s="7"/>
      <c r="E10" s="8"/>
      <c r="F10" s="9"/>
      <c r="G10" s="9"/>
      <c r="H10" s="9"/>
      <c r="I10" s="9"/>
      <c r="J10" s="9"/>
      <c r="K10" s="10"/>
      <c r="L10" s="11">
        <f>SUM(L6:N9)</f>
        <v>4908.1499999999996</v>
      </c>
      <c r="M10" s="12"/>
      <c r="N10" s="13"/>
      <c r="O10" s="11">
        <f>SUM(O8:Q9)</f>
        <v>4908.1499999999996</v>
      </c>
      <c r="P10" s="12"/>
      <c r="Q10" s="14"/>
    </row>
    <row r="11" spans="1:17" ht="16.5" thickTop="1" thickBot="1"/>
    <row r="12" spans="1:17" ht="21.75" thickBot="1">
      <c r="A12" s="96" t="s">
        <v>54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8"/>
    </row>
    <row r="13" spans="1:17" ht="15.75" thickBot="1"/>
    <row r="14" spans="1:17" ht="22.5" thickTop="1" thickBot="1">
      <c r="A14" s="58" t="s">
        <v>23</v>
      </c>
      <c r="B14" s="59"/>
      <c r="C14" s="60" t="s">
        <v>24</v>
      </c>
      <c r="D14" s="59"/>
      <c r="E14" s="60" t="s">
        <v>25</v>
      </c>
      <c r="F14" s="61"/>
      <c r="G14" s="61"/>
      <c r="H14" s="61"/>
      <c r="I14" s="61"/>
      <c r="J14" s="61"/>
      <c r="K14" s="59"/>
      <c r="L14" s="62" t="s">
        <v>26</v>
      </c>
      <c r="M14" s="63"/>
      <c r="N14" s="64"/>
      <c r="O14" s="60" t="s">
        <v>26</v>
      </c>
      <c r="P14" s="61"/>
      <c r="Q14" s="65"/>
    </row>
    <row r="15" spans="1:17" ht="21">
      <c r="A15" s="39">
        <v>432000</v>
      </c>
      <c r="B15" s="40"/>
      <c r="C15" s="41"/>
      <c r="D15" s="42"/>
      <c r="E15" s="30" t="s">
        <v>52</v>
      </c>
      <c r="F15" s="31"/>
      <c r="G15" s="31"/>
      <c r="H15" s="31"/>
      <c r="I15" s="31"/>
      <c r="J15" s="31"/>
      <c r="K15" s="32"/>
      <c r="L15" s="43">
        <f>L7</f>
        <v>146.25</v>
      </c>
      <c r="M15" s="44"/>
      <c r="N15" s="45"/>
      <c r="O15" s="41"/>
      <c r="P15" s="46"/>
      <c r="Q15" s="47"/>
    </row>
    <row r="16" spans="1:17" ht="21">
      <c r="A16" s="48">
        <v>432010</v>
      </c>
      <c r="B16" s="49"/>
      <c r="C16" s="25"/>
      <c r="D16" s="19"/>
      <c r="E16" s="34" t="s">
        <v>50</v>
      </c>
      <c r="F16" s="35"/>
      <c r="G16" s="35"/>
      <c r="H16" s="35"/>
      <c r="I16" s="35"/>
      <c r="J16" s="35"/>
      <c r="K16" s="36"/>
      <c r="L16" s="50">
        <f>L6</f>
        <v>4761.8999999999996</v>
      </c>
      <c r="M16" s="51"/>
      <c r="N16" s="49"/>
      <c r="O16" s="25"/>
      <c r="P16" s="26"/>
      <c r="Q16" s="38"/>
    </row>
    <row r="17" spans="1:17" ht="21">
      <c r="A17" s="37">
        <v>432020</v>
      </c>
      <c r="B17" s="21"/>
      <c r="C17" s="25"/>
      <c r="D17" s="19"/>
      <c r="E17" s="34" t="s">
        <v>51</v>
      </c>
      <c r="F17" s="35"/>
      <c r="G17" s="35"/>
      <c r="H17" s="35"/>
      <c r="I17" s="35"/>
      <c r="J17" s="35"/>
      <c r="K17" s="36"/>
      <c r="L17" s="27">
        <f>L15</f>
        <v>146.25</v>
      </c>
      <c r="M17" s="28"/>
      <c r="N17" s="21"/>
      <c r="O17" s="25"/>
      <c r="P17" s="26"/>
      <c r="Q17" s="38"/>
    </row>
    <row r="18" spans="1:17" ht="21.75" thickBot="1">
      <c r="A18" s="37"/>
      <c r="B18" s="21"/>
      <c r="C18" s="20">
        <v>432100</v>
      </c>
      <c r="D18" s="21"/>
      <c r="E18" s="110" t="s">
        <v>53</v>
      </c>
      <c r="F18" s="111"/>
      <c r="G18" s="111"/>
      <c r="H18" s="111"/>
      <c r="I18" s="111"/>
      <c r="J18" s="111"/>
      <c r="K18" s="112"/>
      <c r="L18" s="27"/>
      <c r="M18" s="28"/>
      <c r="N18" s="21"/>
      <c r="O18" s="27">
        <f>SUM(C15:N17)</f>
        <v>5054.3999999999996</v>
      </c>
      <c r="P18" s="28"/>
      <c r="Q18" s="29"/>
    </row>
    <row r="19" spans="1:17" ht="21.75" thickBot="1">
      <c r="A19" s="4"/>
      <c r="B19" s="5"/>
      <c r="C19" s="101"/>
      <c r="D19" s="13"/>
      <c r="E19" s="105"/>
      <c r="F19" s="106"/>
      <c r="G19" s="106"/>
      <c r="H19" s="106"/>
      <c r="I19" s="106"/>
      <c r="J19" s="106"/>
      <c r="K19" s="5"/>
      <c r="L19" s="11">
        <f>SUM(L15:N18)</f>
        <v>5054.3999999999996</v>
      </c>
      <c r="M19" s="12"/>
      <c r="N19" s="13"/>
      <c r="O19" s="11">
        <f>SUM(O18:Q18)</f>
        <v>5054.3999999999996</v>
      </c>
      <c r="P19" s="12"/>
      <c r="Q19" s="14"/>
    </row>
    <row r="20" spans="1:17" ht="16.5" thickTop="1" thickBot="1"/>
    <row r="21" spans="1:17" ht="21.75" thickBot="1">
      <c r="A21" s="96" t="s">
        <v>55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8"/>
    </row>
    <row r="22" spans="1:17" ht="15.75" thickBot="1"/>
    <row r="23" spans="1:17" ht="22.5" thickTop="1" thickBot="1">
      <c r="A23" s="58" t="s">
        <v>23</v>
      </c>
      <c r="B23" s="59"/>
      <c r="C23" s="60" t="s">
        <v>24</v>
      </c>
      <c r="D23" s="59"/>
      <c r="E23" s="60" t="s">
        <v>25</v>
      </c>
      <c r="F23" s="61"/>
      <c r="G23" s="61"/>
      <c r="H23" s="61"/>
      <c r="I23" s="61"/>
      <c r="J23" s="61"/>
      <c r="K23" s="59"/>
      <c r="L23" s="62" t="s">
        <v>26</v>
      </c>
      <c r="M23" s="63"/>
      <c r="N23" s="64"/>
      <c r="O23" s="60" t="s">
        <v>26</v>
      </c>
      <c r="P23" s="61"/>
      <c r="Q23" s="65"/>
    </row>
    <row r="24" spans="1:17" ht="21">
      <c r="A24" s="39">
        <v>442300</v>
      </c>
      <c r="B24" s="40"/>
      <c r="C24" s="41"/>
      <c r="D24" s="42"/>
      <c r="E24" s="30" t="s">
        <v>34</v>
      </c>
      <c r="F24" s="31"/>
      <c r="G24" s="31"/>
      <c r="H24" s="31"/>
      <c r="I24" s="31"/>
      <c r="J24" s="31"/>
      <c r="K24" s="32"/>
      <c r="L24" s="43">
        <f>Saisie!E22</f>
        <v>7072</v>
      </c>
      <c r="M24" s="44"/>
      <c r="N24" s="45"/>
      <c r="O24" s="41"/>
      <c r="P24" s="46"/>
      <c r="Q24" s="47"/>
    </row>
    <row r="25" spans="1:17" ht="21.75" thickBot="1">
      <c r="A25" s="48"/>
      <c r="B25" s="49"/>
      <c r="C25" s="20">
        <v>447000</v>
      </c>
      <c r="D25" s="21"/>
      <c r="E25" s="110" t="s">
        <v>56</v>
      </c>
      <c r="F25" s="111"/>
      <c r="G25" s="111"/>
      <c r="H25" s="111"/>
      <c r="I25" s="111"/>
      <c r="J25" s="111"/>
      <c r="K25" s="112"/>
      <c r="L25" s="50"/>
      <c r="M25" s="51"/>
      <c r="N25" s="49"/>
      <c r="O25" s="27">
        <f>L24</f>
        <v>7072</v>
      </c>
      <c r="P25" s="28"/>
      <c r="Q25" s="29"/>
    </row>
    <row r="26" spans="1:17" ht="21.75" thickBot="1">
      <c r="A26" s="4"/>
      <c r="B26" s="5"/>
      <c r="C26" s="101"/>
      <c r="D26" s="13"/>
      <c r="E26" s="105"/>
      <c r="F26" s="106"/>
      <c r="G26" s="106"/>
      <c r="H26" s="106"/>
      <c r="I26" s="106"/>
      <c r="J26" s="106"/>
      <c r="K26" s="5"/>
      <c r="L26" s="11">
        <f>SUM(L24:N25)</f>
        <v>7072</v>
      </c>
      <c r="M26" s="12"/>
      <c r="N26" s="13"/>
      <c r="O26" s="11">
        <f>SUM(O25)</f>
        <v>7072</v>
      </c>
      <c r="P26" s="12"/>
      <c r="Q26" s="14"/>
    </row>
    <row r="27" spans="1:17" ht="15.75" thickTop="1"/>
  </sheetData>
  <sheetProtection password="C06A" sheet="1" objects="1" scenarios="1"/>
  <mergeCells count="83">
    <mergeCell ref="A26:B26"/>
    <mergeCell ref="C26:D26"/>
    <mergeCell ref="E26:K26"/>
    <mergeCell ref="L26:N26"/>
    <mergeCell ref="O26:Q26"/>
    <mergeCell ref="A25:B25"/>
    <mergeCell ref="C25:D25"/>
    <mergeCell ref="E25:K25"/>
    <mergeCell ref="L25:N25"/>
    <mergeCell ref="O25:Q25"/>
    <mergeCell ref="A23:B23"/>
    <mergeCell ref="C23:D23"/>
    <mergeCell ref="E23:K23"/>
    <mergeCell ref="L23:N23"/>
    <mergeCell ref="O23:Q23"/>
    <mergeCell ref="A24:B24"/>
    <mergeCell ref="C24:D24"/>
    <mergeCell ref="E24:K24"/>
    <mergeCell ref="L24:N24"/>
    <mergeCell ref="O24:Q24"/>
    <mergeCell ref="A19:B19"/>
    <mergeCell ref="C19:D19"/>
    <mergeCell ref="E19:K19"/>
    <mergeCell ref="L19:N19"/>
    <mergeCell ref="O19:Q19"/>
    <mergeCell ref="A21:Q21"/>
    <mergeCell ref="A18:B18"/>
    <mergeCell ref="C18:D18"/>
    <mergeCell ref="E18:K18"/>
    <mergeCell ref="L18:N18"/>
    <mergeCell ref="O18:Q18"/>
    <mergeCell ref="A16:B16"/>
    <mergeCell ref="C16:D16"/>
    <mergeCell ref="E16:K16"/>
    <mergeCell ref="L16:N16"/>
    <mergeCell ref="O16:Q16"/>
    <mergeCell ref="A17:B17"/>
    <mergeCell ref="C17:D17"/>
    <mergeCell ref="E17:K17"/>
    <mergeCell ref="L17:N17"/>
    <mergeCell ref="O17:Q17"/>
    <mergeCell ref="A14:B14"/>
    <mergeCell ref="C14:D14"/>
    <mergeCell ref="E14:K14"/>
    <mergeCell ref="L14:N14"/>
    <mergeCell ref="O14:Q14"/>
    <mergeCell ref="A15:B15"/>
    <mergeCell ref="C15:D15"/>
    <mergeCell ref="E15:K15"/>
    <mergeCell ref="L15:N15"/>
    <mergeCell ref="O15:Q15"/>
    <mergeCell ref="A10:B10"/>
    <mergeCell ref="C10:D10"/>
    <mergeCell ref="E10:K10"/>
    <mergeCell ref="L10:N10"/>
    <mergeCell ref="O10:Q10"/>
    <mergeCell ref="A12:Q12"/>
    <mergeCell ref="A9:B9"/>
    <mergeCell ref="C9:D9"/>
    <mergeCell ref="E9:K9"/>
    <mergeCell ref="L9:N9"/>
    <mergeCell ref="O9:Q9"/>
    <mergeCell ref="A8:B8"/>
    <mergeCell ref="C8:D8"/>
    <mergeCell ref="E8:K8"/>
    <mergeCell ref="L8:N8"/>
    <mergeCell ref="O8:Q8"/>
    <mergeCell ref="A6:B6"/>
    <mergeCell ref="C6:D6"/>
    <mergeCell ref="E6:K6"/>
    <mergeCell ref="L6:N6"/>
    <mergeCell ref="O6:Q6"/>
    <mergeCell ref="A7:B7"/>
    <mergeCell ref="C7:D7"/>
    <mergeCell ref="E7:K7"/>
    <mergeCell ref="L7:N7"/>
    <mergeCell ref="O7:Q7"/>
    <mergeCell ref="A2:Q2"/>
    <mergeCell ref="A5:B5"/>
    <mergeCell ref="C5:D5"/>
    <mergeCell ref="E5:K5"/>
    <mergeCell ref="L5:N5"/>
    <mergeCell ref="O5:Q5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9"/>
  <sheetViews>
    <sheetView showGridLines="0" workbookViewId="0"/>
  </sheetViews>
  <sheetFormatPr baseColWidth="10" defaultColWidth="5.7109375" defaultRowHeight="15"/>
  <sheetData>
    <row r="1" spans="1:17" ht="15.75" thickBot="1"/>
    <row r="2" spans="1:17" ht="15.75" thickBot="1">
      <c r="A2" s="113" t="s">
        <v>57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5"/>
    </row>
    <row r="3" spans="1:17" ht="15.75" thickBot="1"/>
    <row r="4" spans="1:17" ht="22.5" thickTop="1" thickBot="1">
      <c r="A4" s="58" t="s">
        <v>23</v>
      </c>
      <c r="B4" s="59"/>
      <c r="C4" s="60" t="s">
        <v>24</v>
      </c>
      <c r="D4" s="59"/>
      <c r="E4" s="60" t="s">
        <v>25</v>
      </c>
      <c r="F4" s="61"/>
      <c r="G4" s="61"/>
      <c r="H4" s="61"/>
      <c r="I4" s="61"/>
      <c r="J4" s="61"/>
      <c r="K4" s="59"/>
      <c r="L4" s="62" t="s">
        <v>26</v>
      </c>
      <c r="M4" s="63"/>
      <c r="N4" s="64"/>
      <c r="O4" s="60" t="s">
        <v>26</v>
      </c>
      <c r="P4" s="61"/>
      <c r="Q4" s="65"/>
    </row>
    <row r="5" spans="1:17" ht="21">
      <c r="A5" s="20">
        <v>447000</v>
      </c>
      <c r="B5" s="21"/>
      <c r="C5" s="41"/>
      <c r="D5" s="42"/>
      <c r="E5" s="30" t="s">
        <v>56</v>
      </c>
      <c r="F5" s="31"/>
      <c r="G5" s="31"/>
      <c r="H5" s="31"/>
      <c r="I5" s="31"/>
      <c r="J5" s="31"/>
      <c r="K5" s="32"/>
      <c r="L5" s="43">
        <f>Saisie!E22</f>
        <v>7072</v>
      </c>
      <c r="M5" s="44"/>
      <c r="N5" s="45"/>
      <c r="O5" s="41"/>
      <c r="P5" s="46"/>
      <c r="Q5" s="47"/>
    </row>
    <row r="6" spans="1:17" ht="21.75" thickBot="1">
      <c r="A6" s="48"/>
      <c r="B6" s="49"/>
      <c r="C6" s="20">
        <v>512000</v>
      </c>
      <c r="D6" s="21"/>
      <c r="E6" s="110" t="s">
        <v>58</v>
      </c>
      <c r="F6" s="111"/>
      <c r="G6" s="111"/>
      <c r="H6" s="111"/>
      <c r="I6" s="111"/>
      <c r="J6" s="111"/>
      <c r="K6" s="112"/>
      <c r="L6" s="50"/>
      <c r="M6" s="51"/>
      <c r="N6" s="49"/>
      <c r="O6" s="27">
        <f>L5</f>
        <v>7072</v>
      </c>
      <c r="P6" s="28"/>
      <c r="Q6" s="29"/>
    </row>
    <row r="7" spans="1:17" ht="21.75" thickBot="1">
      <c r="A7" s="4"/>
      <c r="B7" s="5"/>
      <c r="C7" s="101"/>
      <c r="D7" s="13"/>
      <c r="E7" s="105"/>
      <c r="F7" s="106"/>
      <c r="G7" s="106"/>
      <c r="H7" s="106"/>
      <c r="I7" s="106"/>
      <c r="J7" s="106"/>
      <c r="K7" s="5"/>
      <c r="L7" s="11">
        <f>SUM(L5:N6)</f>
        <v>7072</v>
      </c>
      <c r="M7" s="12"/>
      <c r="N7" s="13"/>
      <c r="O7" s="11">
        <f>SUM(O6)</f>
        <v>7072</v>
      </c>
      <c r="P7" s="12"/>
      <c r="Q7" s="14"/>
    </row>
    <row r="8" spans="1:17" ht="16.5" thickTop="1" thickBot="1"/>
    <row r="9" spans="1:17" ht="15.75" thickBot="1">
      <c r="A9" s="113" t="s">
        <v>60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5"/>
    </row>
    <row r="10" spans="1:17" ht="15.75" thickBot="1"/>
    <row r="11" spans="1:17" ht="22.5" thickTop="1" thickBot="1">
      <c r="A11" s="58" t="s">
        <v>23</v>
      </c>
      <c r="B11" s="59"/>
      <c r="C11" s="60" t="s">
        <v>24</v>
      </c>
      <c r="D11" s="59"/>
      <c r="E11" s="60" t="s">
        <v>25</v>
      </c>
      <c r="F11" s="61"/>
      <c r="G11" s="61"/>
      <c r="H11" s="61"/>
      <c r="I11" s="61"/>
      <c r="J11" s="61"/>
      <c r="K11" s="59"/>
      <c r="L11" s="62" t="s">
        <v>26</v>
      </c>
      <c r="M11" s="63"/>
      <c r="N11" s="64"/>
      <c r="O11" s="60" t="s">
        <v>26</v>
      </c>
      <c r="P11" s="61"/>
      <c r="Q11" s="65"/>
    </row>
    <row r="12" spans="1:17" ht="21">
      <c r="A12" s="20">
        <v>421000</v>
      </c>
      <c r="B12" s="21"/>
      <c r="C12" s="41"/>
      <c r="D12" s="42"/>
      <c r="E12" s="30" t="s">
        <v>59</v>
      </c>
      <c r="F12" s="31"/>
      <c r="G12" s="31"/>
      <c r="H12" s="31"/>
      <c r="I12" s="31"/>
      <c r="J12" s="31"/>
      <c r="K12" s="32"/>
      <c r="L12" s="43">
        <f>Saisie!E23</f>
        <v>38171.75</v>
      </c>
      <c r="M12" s="44"/>
      <c r="N12" s="45"/>
      <c r="O12" s="41"/>
      <c r="P12" s="46"/>
      <c r="Q12" s="47"/>
    </row>
    <row r="13" spans="1:17" ht="21.75" thickBot="1">
      <c r="A13" s="48"/>
      <c r="B13" s="49"/>
      <c r="C13" s="20">
        <v>512000</v>
      </c>
      <c r="D13" s="21"/>
      <c r="E13" s="110" t="s">
        <v>58</v>
      </c>
      <c r="F13" s="111"/>
      <c r="G13" s="111"/>
      <c r="H13" s="111"/>
      <c r="I13" s="111"/>
      <c r="J13" s="111"/>
      <c r="K13" s="112"/>
      <c r="L13" s="50"/>
      <c r="M13" s="51"/>
      <c r="N13" s="49"/>
      <c r="O13" s="27">
        <f>L12</f>
        <v>38171.75</v>
      </c>
      <c r="P13" s="28"/>
      <c r="Q13" s="29"/>
    </row>
    <row r="14" spans="1:17" ht="21.75" thickBot="1">
      <c r="A14" s="4"/>
      <c r="B14" s="5"/>
      <c r="C14" s="101"/>
      <c r="D14" s="13"/>
      <c r="E14" s="105"/>
      <c r="F14" s="106"/>
      <c r="G14" s="106"/>
      <c r="H14" s="106"/>
      <c r="I14" s="106"/>
      <c r="J14" s="106"/>
      <c r="K14" s="5"/>
      <c r="L14" s="11">
        <f>SUM(L12:N13)</f>
        <v>38171.75</v>
      </c>
      <c r="M14" s="12"/>
      <c r="N14" s="13"/>
      <c r="O14" s="11">
        <f>SUM(O13)</f>
        <v>38171.75</v>
      </c>
      <c r="P14" s="12"/>
      <c r="Q14" s="14"/>
    </row>
    <row r="15" spans="1:17" ht="16.5" thickTop="1" thickBot="1"/>
    <row r="16" spans="1:17" ht="15.75" thickBot="1">
      <c r="A16" s="113" t="s">
        <v>60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5"/>
    </row>
    <row r="17" spans="1:17" ht="15.75" thickBot="1"/>
    <row r="18" spans="1:17" ht="22.5" thickTop="1" thickBot="1">
      <c r="A18" s="58" t="s">
        <v>23</v>
      </c>
      <c r="B18" s="59"/>
      <c r="C18" s="60" t="s">
        <v>24</v>
      </c>
      <c r="D18" s="59"/>
      <c r="E18" s="60" t="s">
        <v>25</v>
      </c>
      <c r="F18" s="61"/>
      <c r="G18" s="61"/>
      <c r="H18" s="61"/>
      <c r="I18" s="61"/>
      <c r="J18" s="61"/>
      <c r="K18" s="59"/>
      <c r="L18" s="62" t="s">
        <v>26</v>
      </c>
      <c r="M18" s="63"/>
      <c r="N18" s="64"/>
      <c r="O18" s="60" t="s">
        <v>26</v>
      </c>
      <c r="P18" s="61"/>
      <c r="Q18" s="65"/>
    </row>
    <row r="19" spans="1:17" ht="21">
      <c r="A19" s="20">
        <v>431100</v>
      </c>
      <c r="B19" s="21"/>
      <c r="C19" s="41"/>
      <c r="D19" s="42"/>
      <c r="E19" s="30" t="s">
        <v>61</v>
      </c>
      <c r="F19" s="31"/>
      <c r="G19" s="31"/>
      <c r="H19" s="31"/>
      <c r="I19" s="31"/>
      <c r="J19" s="31"/>
      <c r="K19" s="32"/>
      <c r="L19" s="43">
        <f>CKAS!O22</f>
        <v>13700.7</v>
      </c>
      <c r="M19" s="44"/>
      <c r="N19" s="45"/>
      <c r="O19" s="41"/>
      <c r="P19" s="46"/>
      <c r="Q19" s="47"/>
    </row>
    <row r="20" spans="1:17" ht="21.75" thickBot="1">
      <c r="A20" s="48"/>
      <c r="B20" s="49"/>
      <c r="C20" s="20">
        <v>512000</v>
      </c>
      <c r="D20" s="21"/>
      <c r="E20" s="110" t="s">
        <v>58</v>
      </c>
      <c r="F20" s="111"/>
      <c r="G20" s="111"/>
      <c r="H20" s="111"/>
      <c r="I20" s="111"/>
      <c r="J20" s="111"/>
      <c r="K20" s="112"/>
      <c r="L20" s="50"/>
      <c r="M20" s="51"/>
      <c r="N20" s="49"/>
      <c r="O20" s="27">
        <f>L19</f>
        <v>13700.7</v>
      </c>
      <c r="P20" s="28"/>
      <c r="Q20" s="29"/>
    </row>
    <row r="21" spans="1:17" ht="21.75" thickBot="1">
      <c r="A21" s="4"/>
      <c r="B21" s="5"/>
      <c r="C21" s="101"/>
      <c r="D21" s="13"/>
      <c r="E21" s="105"/>
      <c r="F21" s="106"/>
      <c r="G21" s="106"/>
      <c r="H21" s="106"/>
      <c r="I21" s="106"/>
      <c r="J21" s="106"/>
      <c r="K21" s="5"/>
      <c r="L21" s="11">
        <f>SUM(L19:N20)</f>
        <v>13700.7</v>
      </c>
      <c r="M21" s="12"/>
      <c r="N21" s="13"/>
      <c r="O21" s="11">
        <f>SUM(O20)</f>
        <v>13700.7</v>
      </c>
      <c r="P21" s="12"/>
      <c r="Q21" s="14"/>
    </row>
    <row r="22" spans="1:17" ht="16.5" thickTop="1" thickBot="1"/>
    <row r="23" spans="1:17" ht="15.75" thickBot="1">
      <c r="A23" s="113" t="s">
        <v>62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5"/>
    </row>
    <row r="24" spans="1:17" ht="15.75" thickBot="1"/>
    <row r="25" spans="1:17" ht="22.5" thickTop="1" thickBot="1">
      <c r="A25" s="58" t="s">
        <v>23</v>
      </c>
      <c r="B25" s="59"/>
      <c r="C25" s="60" t="s">
        <v>24</v>
      </c>
      <c r="D25" s="59"/>
      <c r="E25" s="60" t="s">
        <v>25</v>
      </c>
      <c r="F25" s="61"/>
      <c r="G25" s="61"/>
      <c r="H25" s="61"/>
      <c r="I25" s="61"/>
      <c r="J25" s="61"/>
      <c r="K25" s="59"/>
      <c r="L25" s="62" t="s">
        <v>26</v>
      </c>
      <c r="M25" s="63"/>
      <c r="N25" s="64"/>
      <c r="O25" s="60" t="s">
        <v>26</v>
      </c>
      <c r="P25" s="61"/>
      <c r="Q25" s="65"/>
    </row>
    <row r="26" spans="1:17" ht="21">
      <c r="A26" s="20">
        <v>432100</v>
      </c>
      <c r="B26" s="21"/>
      <c r="C26" s="41"/>
      <c r="D26" s="42"/>
      <c r="E26" s="30" t="s">
        <v>63</v>
      </c>
      <c r="F26" s="31"/>
      <c r="G26" s="31"/>
      <c r="H26" s="31"/>
      <c r="I26" s="31"/>
      <c r="J26" s="31"/>
      <c r="K26" s="32"/>
      <c r="L26" s="43">
        <f>Cacobath!O18</f>
        <v>5054.3999999999996</v>
      </c>
      <c r="M26" s="44"/>
      <c r="N26" s="45"/>
      <c r="O26" s="41"/>
      <c r="P26" s="46"/>
      <c r="Q26" s="47"/>
    </row>
    <row r="27" spans="1:17" ht="21.75" thickBot="1">
      <c r="A27" s="48"/>
      <c r="B27" s="49"/>
      <c r="C27" s="20">
        <v>512000</v>
      </c>
      <c r="D27" s="21"/>
      <c r="E27" s="110" t="s">
        <v>58</v>
      </c>
      <c r="F27" s="111"/>
      <c r="G27" s="111"/>
      <c r="H27" s="111"/>
      <c r="I27" s="111"/>
      <c r="J27" s="111"/>
      <c r="K27" s="112"/>
      <c r="L27" s="50"/>
      <c r="M27" s="51"/>
      <c r="N27" s="49"/>
      <c r="O27" s="27">
        <f>L26</f>
        <v>5054.3999999999996</v>
      </c>
      <c r="P27" s="28"/>
      <c r="Q27" s="29"/>
    </row>
    <row r="28" spans="1:17" ht="21.75" thickBot="1">
      <c r="A28" s="4"/>
      <c r="B28" s="5"/>
      <c r="C28" s="101"/>
      <c r="D28" s="13"/>
      <c r="E28" s="105"/>
      <c r="F28" s="106"/>
      <c r="G28" s="106"/>
      <c r="H28" s="106"/>
      <c r="I28" s="106"/>
      <c r="J28" s="106"/>
      <c r="K28" s="5"/>
      <c r="L28" s="11">
        <f>SUM(L26:N27)</f>
        <v>5054.3999999999996</v>
      </c>
      <c r="M28" s="12"/>
      <c r="N28" s="13"/>
      <c r="O28" s="11">
        <f>SUM(O27)</f>
        <v>5054.3999999999996</v>
      </c>
      <c r="P28" s="12"/>
      <c r="Q28" s="14"/>
    </row>
    <row r="29" spans="1:17" ht="15.75" thickTop="1"/>
  </sheetData>
  <sheetProtection password="C06A" sheet="1" objects="1" scenarios="1"/>
  <mergeCells count="84">
    <mergeCell ref="A27:B27"/>
    <mergeCell ref="C27:D27"/>
    <mergeCell ref="E27:K27"/>
    <mergeCell ref="L27:N27"/>
    <mergeCell ref="O27:Q27"/>
    <mergeCell ref="A28:B28"/>
    <mergeCell ref="C28:D28"/>
    <mergeCell ref="E28:K28"/>
    <mergeCell ref="L28:N28"/>
    <mergeCell ref="O28:Q28"/>
    <mergeCell ref="A25:B25"/>
    <mergeCell ref="C25:D25"/>
    <mergeCell ref="E25:K25"/>
    <mergeCell ref="L25:N25"/>
    <mergeCell ref="O25:Q25"/>
    <mergeCell ref="A26:B26"/>
    <mergeCell ref="C26:D26"/>
    <mergeCell ref="E26:K26"/>
    <mergeCell ref="L26:N26"/>
    <mergeCell ref="O26:Q26"/>
    <mergeCell ref="A21:B21"/>
    <mergeCell ref="C21:D21"/>
    <mergeCell ref="E21:K21"/>
    <mergeCell ref="L21:N21"/>
    <mergeCell ref="O21:Q21"/>
    <mergeCell ref="A23:Q23"/>
    <mergeCell ref="A16:Q16"/>
    <mergeCell ref="A20:B20"/>
    <mergeCell ref="C20:D20"/>
    <mergeCell ref="E20:K20"/>
    <mergeCell ref="L20:N20"/>
    <mergeCell ref="O20:Q20"/>
    <mergeCell ref="L12:N12"/>
    <mergeCell ref="O12:Q12"/>
    <mergeCell ref="A13:B13"/>
    <mergeCell ref="C13:D13"/>
    <mergeCell ref="E13:K13"/>
    <mergeCell ref="L13:N13"/>
    <mergeCell ref="O13:Q13"/>
    <mergeCell ref="A7:B7"/>
    <mergeCell ref="C7:D7"/>
    <mergeCell ref="E7:K7"/>
    <mergeCell ref="L7:N7"/>
    <mergeCell ref="O7:Q7"/>
    <mergeCell ref="A9:Q9"/>
    <mergeCell ref="A5:B5"/>
    <mergeCell ref="C5:D5"/>
    <mergeCell ref="E5:K5"/>
    <mergeCell ref="L5:N5"/>
    <mergeCell ref="O5:Q5"/>
    <mergeCell ref="A6:B6"/>
    <mergeCell ref="C6:D6"/>
    <mergeCell ref="E6:K6"/>
    <mergeCell ref="L6:N6"/>
    <mergeCell ref="O6:Q6"/>
    <mergeCell ref="A4:B4"/>
    <mergeCell ref="C4:D4"/>
    <mergeCell ref="E4:K4"/>
    <mergeCell ref="L4:N4"/>
    <mergeCell ref="O4:Q4"/>
    <mergeCell ref="A11:B11"/>
    <mergeCell ref="C11:D11"/>
    <mergeCell ref="E11:K11"/>
    <mergeCell ref="L11:N11"/>
    <mergeCell ref="A18:B18"/>
    <mergeCell ref="C18:D18"/>
    <mergeCell ref="E18:K18"/>
    <mergeCell ref="L18:N18"/>
    <mergeCell ref="O18:Q18"/>
    <mergeCell ref="A19:B19"/>
    <mergeCell ref="C19:D19"/>
    <mergeCell ref="E19:K19"/>
    <mergeCell ref="L19:N19"/>
    <mergeCell ref="O19:Q19"/>
    <mergeCell ref="A14:B14"/>
    <mergeCell ref="C14:D14"/>
    <mergeCell ref="E14:K14"/>
    <mergeCell ref="L14:N14"/>
    <mergeCell ref="O14:Q14"/>
    <mergeCell ref="O11:Q11"/>
    <mergeCell ref="A12:B12"/>
    <mergeCell ref="C12:D12"/>
    <mergeCell ref="E12:K12"/>
    <mergeCell ref="A2:Q2"/>
  </mergeCells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Menu</vt:lpstr>
      <vt:lpstr>Saisie</vt:lpstr>
      <vt:lpstr>Paie</vt:lpstr>
      <vt:lpstr>CKAS</vt:lpstr>
      <vt:lpstr>Cacobath</vt:lpstr>
      <vt:lpstr>Reglement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2021-05-13T20:17:15Z</dcterms:modified>
</cp:coreProperties>
</file>