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showSheetTabs="0" xWindow="480" yWindow="300" windowWidth="18495" windowHeight="11700"/>
  </bookViews>
  <sheets>
    <sheet name="Feuil1" sheetId="1" r:id="rId1"/>
    <sheet name="Recap des Ventes Mois" sheetId="4" r:id="rId2"/>
    <sheet name="G 50" sheetId="5" r:id="rId3"/>
    <sheet name="constation" sheetId="6" r:id="rId4"/>
  </sheets>
  <calcPr calcId="125725"/>
</workbook>
</file>

<file path=xl/calcChain.xml><?xml version="1.0" encoding="utf-8"?>
<calcChain xmlns="http://schemas.openxmlformats.org/spreadsheetml/2006/main">
  <c r="L62" i="5"/>
  <c r="M98"/>
  <c r="O20" i="4" l="1"/>
  <c r="W99" i="5"/>
  <c r="W98"/>
  <c r="L60"/>
  <c r="F51" i="4" l="1"/>
  <c r="F50"/>
  <c r="F49"/>
  <c r="F48"/>
  <c r="F47"/>
  <c r="F46"/>
  <c r="F45"/>
  <c r="F44"/>
  <c r="F43"/>
  <c r="F42"/>
  <c r="F41"/>
  <c r="F40"/>
  <c r="V19" i="5"/>
  <c r="P109"/>
  <c r="R15" s="1"/>
  <c r="AV6"/>
  <c r="AV7"/>
  <c r="AV8"/>
  <c r="AV9"/>
  <c r="AV10"/>
  <c r="AV11"/>
  <c r="AV12"/>
  <c r="AV13"/>
  <c r="AV14"/>
  <c r="AV15"/>
  <c r="AV16"/>
  <c r="AV17"/>
  <c r="AV18"/>
  <c r="AV19"/>
  <c r="AV20"/>
  <c r="AV21"/>
  <c r="AV22"/>
  <c r="AV5"/>
  <c r="AV23" l="1"/>
  <c r="M99" s="1"/>
  <c r="M104" s="1"/>
  <c r="K20" i="6"/>
  <c r="K21"/>
  <c r="K18"/>
  <c r="K17" l="1"/>
  <c r="N8"/>
  <c r="N7"/>
  <c r="N9"/>
  <c r="W102" i="5"/>
  <c r="S95"/>
  <c r="P95"/>
  <c r="W94"/>
  <c r="M94"/>
  <c r="W93"/>
  <c r="M93"/>
  <c r="W92"/>
  <c r="M92"/>
  <c r="W91"/>
  <c r="M91"/>
  <c r="W90"/>
  <c r="M90"/>
  <c r="W89"/>
  <c r="M89"/>
  <c r="W88"/>
  <c r="M88"/>
  <c r="W87"/>
  <c r="M87"/>
  <c r="W86"/>
  <c r="M86"/>
  <c r="W85"/>
  <c r="M85"/>
  <c r="W84"/>
  <c r="M84"/>
  <c r="W83"/>
  <c r="M83"/>
  <c r="W82"/>
  <c r="M82"/>
  <c r="W81"/>
  <c r="M81"/>
  <c r="W80"/>
  <c r="M80"/>
  <c r="W79"/>
  <c r="M79"/>
  <c r="W78"/>
  <c r="M78"/>
  <c r="W77"/>
  <c r="M77"/>
  <c r="W76"/>
  <c r="M76"/>
  <c r="W75"/>
  <c r="M75"/>
  <c r="L59"/>
  <c r="V50"/>
  <c r="V42"/>
  <c r="O54"/>
  <c r="V53"/>
  <c r="V52"/>
  <c r="V51"/>
  <c r="O46"/>
  <c r="V45"/>
  <c r="V44"/>
  <c r="V43"/>
  <c r="V25"/>
  <c r="L58" s="1"/>
  <c r="N20"/>
  <c r="O36"/>
  <c r="V31"/>
  <c r="V32"/>
  <c r="V33"/>
  <c r="V34"/>
  <c r="V35"/>
  <c r="V30"/>
  <c r="R19"/>
  <c r="R18"/>
  <c r="R17"/>
  <c r="V17" s="1"/>
  <c r="R16"/>
  <c r="V16" s="1"/>
  <c r="G2"/>
  <c r="G1"/>
  <c r="AA9" i="4"/>
  <c r="W9" s="1"/>
  <c r="Q41" s="1"/>
  <c r="AA10"/>
  <c r="W10" s="1"/>
  <c r="Q42" s="1"/>
  <c r="AA11"/>
  <c r="W11" s="1"/>
  <c r="Q43" s="1"/>
  <c r="AA12"/>
  <c r="W12" s="1"/>
  <c r="Q44" s="1"/>
  <c r="AA13"/>
  <c r="W13" s="1"/>
  <c r="Q45" s="1"/>
  <c r="AA14"/>
  <c r="W14" s="1"/>
  <c r="Q46" s="1"/>
  <c r="AA15"/>
  <c r="W15" s="1"/>
  <c r="Q47" s="1"/>
  <c r="AA16"/>
  <c r="W16" s="1"/>
  <c r="Q48" s="1"/>
  <c r="AA17"/>
  <c r="W17" s="1"/>
  <c r="Q49" s="1"/>
  <c r="AA18"/>
  <c r="W18" s="1"/>
  <c r="Q50" s="1"/>
  <c r="AA19"/>
  <c r="W19" s="1"/>
  <c r="Q51" s="1"/>
  <c r="AA8"/>
  <c r="W8" s="1"/>
  <c r="T20"/>
  <c r="V58" s="1"/>
  <c r="AH9"/>
  <c r="AH10"/>
  <c r="AH11"/>
  <c r="AH12"/>
  <c r="AH13"/>
  <c r="AH14"/>
  <c r="AH15"/>
  <c r="AH16"/>
  <c r="AH17"/>
  <c r="AH18"/>
  <c r="AH19"/>
  <c r="AE9"/>
  <c r="AE10"/>
  <c r="AE11"/>
  <c r="AE12"/>
  <c r="AE13"/>
  <c r="AE14"/>
  <c r="AE15"/>
  <c r="AE16"/>
  <c r="AE17"/>
  <c r="AE18"/>
  <c r="AE19"/>
  <c r="AD9"/>
  <c r="AD10"/>
  <c r="AD11"/>
  <c r="AD12"/>
  <c r="AD13"/>
  <c r="AD14"/>
  <c r="AD15"/>
  <c r="AD16"/>
  <c r="AD17"/>
  <c r="AD18"/>
  <c r="AD19"/>
  <c r="AH8"/>
  <c r="AE8"/>
  <c r="AD8"/>
  <c r="W95" i="5" l="1"/>
  <c r="W97" s="1"/>
  <c r="W101" s="1"/>
  <c r="K6" i="6" s="1"/>
  <c r="M95" i="5"/>
  <c r="V36"/>
  <c r="L63" s="1"/>
  <c r="K19" i="6" s="1"/>
  <c r="R20" i="5"/>
  <c r="V54"/>
  <c r="V46"/>
  <c r="V15"/>
  <c r="V20" s="1"/>
  <c r="L57" s="1"/>
  <c r="K4" i="6" s="1"/>
  <c r="K16" s="1"/>
  <c r="Q40" i="4"/>
  <c r="Q59" s="1"/>
  <c r="W20"/>
  <c r="AD20"/>
  <c r="AE20"/>
  <c r="AH20"/>
  <c r="W103" i="5" l="1"/>
  <c r="L65" s="1"/>
  <c r="L66" s="1"/>
  <c r="W104"/>
  <c r="K10" i="6" s="1"/>
  <c r="N5"/>
  <c r="V53" i="4"/>
  <c r="V57"/>
  <c r="V54"/>
  <c r="V56"/>
  <c r="V55"/>
  <c r="N11" i="6" l="1"/>
  <c r="K22" s="1"/>
  <c r="N23" s="1"/>
  <c r="V59" i="4"/>
</calcChain>
</file>

<file path=xl/sharedStrings.xml><?xml version="1.0" encoding="utf-8"?>
<sst xmlns="http://schemas.openxmlformats.org/spreadsheetml/2006/main" count="366" uniqueCount="285">
  <si>
    <t>DATE FACTURE</t>
  </si>
  <si>
    <t>N° FACT</t>
  </si>
  <si>
    <t>CODE</t>
  </si>
  <si>
    <t>CLIENT</t>
  </si>
  <si>
    <t>MONTANT  H.T</t>
  </si>
  <si>
    <t>DROIT TIMBRE</t>
  </si>
  <si>
    <t>MONTANT T.T.C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</si>
  <si>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</si>
  <si>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</si>
  <si>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</si>
  <si>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</si>
  <si>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</si>
  <si>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</si>
  <si>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</si>
  <si>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</si>
  <si>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</si>
  <si>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</si>
  <si>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</si>
  <si>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</si>
  <si>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</t>
  </si>
  <si>
    <t xml:space="preserve">COMPTE </t>
  </si>
  <si>
    <t>AUXILIAIRE</t>
  </si>
  <si>
    <t>REF</t>
  </si>
  <si>
    <t>LIBELLE</t>
  </si>
  <si>
    <t>DEBIT</t>
  </si>
  <si>
    <t>CREDIT</t>
  </si>
  <si>
    <t>TVA</t>
  </si>
  <si>
    <t>CLT001</t>
  </si>
  <si>
    <t>CLT002</t>
  </si>
  <si>
    <t>CLT003</t>
  </si>
  <si>
    <t>CLT004</t>
  </si>
  <si>
    <t>CLT005</t>
  </si>
  <si>
    <t>CLT006</t>
  </si>
  <si>
    <t>CLT007</t>
  </si>
  <si>
    <t>CLT008</t>
  </si>
  <si>
    <t>CLT009</t>
  </si>
  <si>
    <t>CLT010</t>
  </si>
  <si>
    <t>CLT011</t>
  </si>
  <si>
    <t>FAC  0001</t>
  </si>
  <si>
    <t>FAC  0002</t>
  </si>
  <si>
    <t>FAC  0003</t>
  </si>
  <si>
    <t>FAC  0004</t>
  </si>
  <si>
    <t>FAC  0005</t>
  </si>
  <si>
    <t>FAC  0006</t>
  </si>
  <si>
    <t>FAC  0007</t>
  </si>
  <si>
    <t>FAC  0008</t>
  </si>
  <si>
    <t>FAC  0009</t>
  </si>
  <si>
    <t>FAC  0010</t>
  </si>
  <si>
    <t>FAC  0011</t>
  </si>
  <si>
    <t xml:space="preserve">CONSTATATION VENTE MOIS </t>
  </si>
  <si>
    <t>TIMBRE</t>
  </si>
  <si>
    <t>PRODUIT    A</t>
  </si>
  <si>
    <t>PRODUIT   9%</t>
  </si>
  <si>
    <t>PRODUIT  19%</t>
  </si>
  <si>
    <t>PRODUIT C Exon</t>
  </si>
  <si>
    <t>PRODUIT   B</t>
  </si>
  <si>
    <t>DIRECTION GENERALE DES IMPOTS</t>
  </si>
  <si>
    <t xml:space="preserve">    Direction des Impôts</t>
  </si>
  <si>
    <t>Wilaya de :</t>
  </si>
  <si>
    <t xml:space="preserve">  Inspection des impôts</t>
  </si>
  <si>
    <t>de :</t>
  </si>
  <si>
    <t xml:space="preserve">     Recette des impôts </t>
  </si>
  <si>
    <t>Commune:</t>
  </si>
  <si>
    <t>IMPOTS ET TAXES PERCUS AU COMPTANT</t>
  </si>
  <si>
    <t>OU PAR VOIE DE RETENUE A LA SOURCE</t>
  </si>
  <si>
    <t>DECLARATION TENANT LIEU DE BORDEREAU-AVIS DE VERSEMENT</t>
  </si>
  <si>
    <t>A rappeler</t>
  </si>
  <si>
    <t>Obligatoirement</t>
  </si>
  <si>
    <t>M.</t>
  </si>
  <si>
    <t>Activité:</t>
  </si>
  <si>
    <t>Adresse:</t>
  </si>
  <si>
    <t>CODE ACTIVITE</t>
  </si>
  <si>
    <t>Taxe sur l'activité professionnelle au taux de 2%</t>
  </si>
  <si>
    <t>Montant à payer (D.A)</t>
  </si>
  <si>
    <t>Imposable</t>
  </si>
  <si>
    <t>Brut</t>
  </si>
  <si>
    <t>Chiffre d'affaires</t>
  </si>
  <si>
    <t>Code</t>
  </si>
  <si>
    <t xml:space="preserve">   Opérations imposables</t>
  </si>
  <si>
    <t>C1A11</t>
  </si>
  <si>
    <t>C1A12</t>
  </si>
  <si>
    <t>C1A13</t>
  </si>
  <si>
    <t>C1A14</t>
  </si>
  <si>
    <t>C1A20</t>
  </si>
  <si>
    <t xml:space="preserve"> Affaires bénéficiant d'une réfaction de 50%</t>
  </si>
  <si>
    <t xml:space="preserve"> Affaires bénéficiant d'une réfaction de 30%</t>
  </si>
  <si>
    <t xml:space="preserve"> Affaires sans réfaction</t>
  </si>
  <si>
    <t xml:space="preserve"> Affaires exonérées</t>
  </si>
  <si>
    <t xml:space="preserve"> Recettes professionnelles (Professions libérales)</t>
  </si>
  <si>
    <t>Acomptes IBS</t>
  </si>
  <si>
    <t>TOTAL</t>
  </si>
  <si>
    <t xml:space="preserve">   Détermination des acomptes et du solde de liquidation</t>
  </si>
  <si>
    <t xml:space="preserve">  TOTAL</t>
  </si>
  <si>
    <t>IRG salaires et autres retenues à la source IRG/IBS</t>
  </si>
  <si>
    <t xml:space="preserve"> Catégories de revenus soumis à une retenue à la source</t>
  </si>
  <si>
    <t>Revenu imposable</t>
  </si>
  <si>
    <t>Taux</t>
  </si>
  <si>
    <t>E1L20</t>
  </si>
  <si>
    <t xml:space="preserve"> IRG / Traitements,salaires, pensions et rentes viagères</t>
  </si>
  <si>
    <t>E1L30</t>
  </si>
  <si>
    <t xml:space="preserve"> IRG / RCDC (titres nominatifs)</t>
  </si>
  <si>
    <t>E1L40</t>
  </si>
  <si>
    <t xml:space="preserve"> IRG / Bénéfices distribués par les sociétés de capitaux</t>
  </si>
  <si>
    <t xml:space="preserve"> IRG / Revenus des bons de caisse anonymes</t>
  </si>
  <si>
    <t>E1L60</t>
  </si>
  <si>
    <t xml:space="preserve"> IRG / Autres retenues à la source</t>
  </si>
  <si>
    <t>E1L80</t>
  </si>
  <si>
    <t>E1M30</t>
  </si>
  <si>
    <t>E1M40</t>
  </si>
  <si>
    <t xml:space="preserve"> IBS / Entreprises étrangères non installées (Prest. services) (1)</t>
  </si>
  <si>
    <t xml:space="preserve"> IBS / Autres retenues à la source</t>
  </si>
  <si>
    <t>Barème</t>
  </si>
  <si>
    <t xml:space="preserve"> (1) Joindre relevé détaillé des retenues</t>
  </si>
  <si>
    <t xml:space="preserve">   TOTAL</t>
  </si>
  <si>
    <t>Droit de timbre sur état</t>
  </si>
  <si>
    <t xml:space="preserve"> Opérations imposables</t>
  </si>
  <si>
    <t>E2E00</t>
  </si>
  <si>
    <t>Impôts et taxes non repris ci-dessus</t>
  </si>
  <si>
    <t>recapitulation (en DA)</t>
  </si>
  <si>
    <t xml:space="preserve">MONTANT TOTAL A PAYER </t>
  </si>
  <si>
    <t>Recap des ventes mois</t>
  </si>
  <si>
    <t>CONSTATATION FACTURE DE VENTE</t>
  </si>
  <si>
    <t>700. Ventes de marchandises</t>
  </si>
  <si>
    <t>701. Ventes de produits finis</t>
  </si>
  <si>
    <t>702. Ventes de produits intermédiaires</t>
  </si>
  <si>
    <t>703. Ventes de produits résiduels</t>
  </si>
  <si>
    <t>703. Produits résiduels ou matières de récupération</t>
  </si>
  <si>
    <t>703100. Déchets</t>
  </si>
  <si>
    <t>703500. Rebuts</t>
  </si>
  <si>
    <t>703600. Matières de récupération</t>
  </si>
  <si>
    <t>704. Ventes de travaux</t>
  </si>
  <si>
    <t>705. Ventes d’études</t>
  </si>
  <si>
    <t>705000. Ventes d’études</t>
  </si>
  <si>
    <t>706. Autres prestations de services</t>
  </si>
  <si>
    <t>706100. Transport de marchandises</t>
  </si>
  <si>
    <t>706800. Autres prestations de services</t>
  </si>
  <si>
    <t>708. Produits des activités annexes</t>
  </si>
  <si>
    <t>708100. Mise à disposition de personnel facturée</t>
  </si>
  <si>
    <t>708200. Locations diverses</t>
  </si>
  <si>
    <t>708300. Bonis sur reprises d'emballages consignés</t>
  </si>
  <si>
    <t>708400. Ports et frais accessoires facturés (à l’exportation)</t>
  </si>
  <si>
    <t>708800. Autres produits d'activités annexes</t>
  </si>
  <si>
    <t>709. Rabais, remises et ristournes accordés</t>
  </si>
  <si>
    <t>709000. R.RR, accordés sur ventes de marchandises</t>
  </si>
  <si>
    <t>709100. R.RR, accordés sur ventes de produits finis</t>
  </si>
  <si>
    <t>709200. R.RR, accordés sur ventes de produits intermédiaires</t>
  </si>
  <si>
    <t>709400. R.RR, accordés sur ventes de travaux</t>
  </si>
  <si>
    <t>709500. R.RR, accordés sur ventes d’études</t>
  </si>
  <si>
    <t>709600. R.RR, accordés sur autres prestations de services</t>
  </si>
  <si>
    <t>709800. R.RR, accordés sur produits des activités annexes</t>
  </si>
  <si>
    <t>1 - TAP                                      C/500026/A</t>
  </si>
  <si>
    <t xml:space="preserve"> 2 - AP/IBS                                C/201001/M1</t>
  </si>
  <si>
    <t xml:space="preserve"> 3.1 - IRG/Salaires                    C/201001/100</t>
  </si>
  <si>
    <t xml:space="preserve"> 3.2 - IRG/Autres retenues       C/201001/A.B.C</t>
  </si>
  <si>
    <t xml:space="preserve"> 3.3 - IBS/ Ret. à la source       C/201001/M2 et 3</t>
  </si>
  <si>
    <t xml:space="preserve">  -TIC                                     C/201003/303/A/B</t>
  </si>
  <si>
    <t>4 - Droit de timbre                C/201002/201</t>
  </si>
  <si>
    <t>5 - Autres                             C/……………</t>
  </si>
  <si>
    <t xml:space="preserve"> 7 - TVA                              C/201003/300/A/B/C</t>
  </si>
  <si>
    <t>TAXE SUR LA VALEUR AJOUTEE</t>
  </si>
  <si>
    <t>Opérations assujetties à la TVA</t>
  </si>
  <si>
    <t>Montant des</t>
  </si>
  <si>
    <t>Exonéré</t>
  </si>
  <si>
    <t>droits (en DA)</t>
  </si>
  <si>
    <t>Les chiffres d'affaires et les revenus sont inscrits</t>
  </si>
  <si>
    <t>en dinars, le dernier chiffre étant ramené au zéro</t>
  </si>
  <si>
    <t>Exemple 325.626 DA = 325.620</t>
  </si>
  <si>
    <t>A/ Chiffres d'affaires imposables</t>
  </si>
  <si>
    <t>E3B11</t>
  </si>
  <si>
    <t xml:space="preserve"> Biens produits et denrées (art. 23 du CTVA)</t>
  </si>
  <si>
    <t>E3B12</t>
  </si>
  <si>
    <t xml:space="preserve"> Prestations de services (art. 23 du CTVA)</t>
  </si>
  <si>
    <t>"</t>
  </si>
  <si>
    <t>E3B13</t>
  </si>
  <si>
    <t xml:space="preserve"> Opérations immobilières (art. 23 du CTVA)</t>
  </si>
  <si>
    <t>E3B14</t>
  </si>
  <si>
    <t>Actes Médicaux</t>
  </si>
  <si>
    <t>E3B15</t>
  </si>
  <si>
    <t>Commissionnaire et cortiers</t>
  </si>
  <si>
    <t>E3B16</t>
  </si>
  <si>
    <t>Fournitured'énergie</t>
  </si>
  <si>
    <t>E3B21</t>
  </si>
  <si>
    <t>Production : biens, produits, denrées</t>
  </si>
  <si>
    <t>E3B22</t>
  </si>
  <si>
    <t>Revente en l'état : biens, produits, denrées</t>
  </si>
  <si>
    <t>E3B23</t>
  </si>
  <si>
    <t>Travaux immobiliers autres que ceux de 7%</t>
  </si>
  <si>
    <t>E3B24</t>
  </si>
  <si>
    <t>Professions Libérales</t>
  </si>
  <si>
    <t>E3B25</t>
  </si>
  <si>
    <t xml:space="preserve"> Opérations de banques et assurances</t>
  </si>
  <si>
    <t>E3B26</t>
  </si>
  <si>
    <t xml:space="preserve"> Prestations de téléphone et télex</t>
  </si>
  <si>
    <t>E3B28</t>
  </si>
  <si>
    <t xml:space="preserve"> Autres prestations de services</t>
  </si>
  <si>
    <t>E3B31</t>
  </si>
  <si>
    <t xml:space="preserve"> Débits de boissons</t>
  </si>
  <si>
    <t>E3B32</t>
  </si>
  <si>
    <t xml:space="preserve"> Production biens et denrées  (art. 21 CTVA)</t>
  </si>
  <si>
    <t>E3B33</t>
  </si>
  <si>
    <t>Reventes en l'état  (art. 21 CTVA)</t>
  </si>
  <si>
    <t>E3B34</t>
  </si>
  <si>
    <t xml:space="preserve"> Tabacs et allumettes</t>
  </si>
  <si>
    <t>E3B35</t>
  </si>
  <si>
    <t xml:space="preserve"> Spectacles, jeux divertis autres</t>
  </si>
  <si>
    <t>E3B36</t>
  </si>
  <si>
    <t xml:space="preserve"> Autres prestations (art. 21 CTVA)</t>
  </si>
  <si>
    <t>E3B37</t>
  </si>
  <si>
    <t>Consommations sur place</t>
  </si>
  <si>
    <t xml:space="preserve">  TOTAL GENERAL DES C.A</t>
  </si>
  <si>
    <t>B/ Déductions à opérer</t>
  </si>
  <si>
    <t>C/ TVA à Payer</t>
  </si>
  <si>
    <t xml:space="preserve"> NATURE DES DEDUCTIONS</t>
  </si>
  <si>
    <t>MONTANT</t>
  </si>
  <si>
    <t>C</t>
  </si>
  <si>
    <t xml:space="preserve"> Total des droits dus</t>
  </si>
  <si>
    <t>E3B91</t>
  </si>
  <si>
    <t xml:space="preserve"> Précompte antérieur</t>
  </si>
  <si>
    <t>E3B97</t>
  </si>
  <si>
    <t xml:space="preserve">  Régularisation du prorata</t>
  </si>
  <si>
    <t>E3B92</t>
  </si>
  <si>
    <t>TVA / achats de matières et services (art.29 CTCA)</t>
  </si>
  <si>
    <t>(art.40 CTCA)</t>
  </si>
  <si>
    <t>E3B93</t>
  </si>
  <si>
    <t xml:space="preserve"> TVA / achats biens amortissables (art.38 CTCA)</t>
  </si>
  <si>
    <t>E3B98</t>
  </si>
  <si>
    <t xml:space="preserve"> Reversement (art.40 CTCA)</t>
  </si>
  <si>
    <t>E3B94</t>
  </si>
  <si>
    <t xml:space="preserve"> Régularisation prorata déduction (art.40 CTCA)</t>
  </si>
  <si>
    <t>TOTAL A RAPPELER  ©</t>
  </si>
  <si>
    <t>E3B95</t>
  </si>
  <si>
    <t xml:space="preserve"> TVA / factures annulées ou imp (art.18 CTCA)</t>
  </si>
  <si>
    <t>B</t>
  </si>
  <si>
    <t xml:space="preserve"> Total des déductions</t>
  </si>
  <si>
    <t>E3B96</t>
  </si>
  <si>
    <t xml:space="preserve"> Autres déductions (Notification de précomptes, etc.)</t>
  </si>
  <si>
    <t>E3B00</t>
  </si>
  <si>
    <t>A PAYER au titre du mois (C-B)</t>
  </si>
  <si>
    <t xml:space="preserve"> Total des déductions a opérer(B)</t>
  </si>
  <si>
    <t>(A porter dans cadre récapitulation)</t>
  </si>
  <si>
    <t>E3B99</t>
  </si>
  <si>
    <t xml:space="preserve">  PRECOMPTE à reporter(B-C)</t>
  </si>
  <si>
    <t>FICHE   D'IMPUTATION</t>
  </si>
  <si>
    <t>Etape 1 – Constatation</t>
  </si>
  <si>
    <t>CPT</t>
  </si>
  <si>
    <t>Taxe sur l’activité professionnelle</t>
  </si>
  <si>
    <t>Taxe sur l’activité professionnelle – TAP à payer</t>
  </si>
  <si>
    <t>TVA collectée sur les encaissements</t>
  </si>
  <si>
    <t>TVA récupérable sur immobilisations</t>
  </si>
  <si>
    <t>TVA récupérable sur achats de stocks et de services</t>
  </si>
  <si>
    <t>Crédit de TVA à reporter (Précompte)</t>
  </si>
  <si>
    <t>TVA récupérée d’avance ou en attente de régularisation</t>
  </si>
  <si>
    <t>TVA à décaisser (à payer sur G.50)</t>
  </si>
  <si>
    <t>Le jour du règlement</t>
  </si>
  <si>
    <t>Etape 2 – Règlement</t>
  </si>
  <si>
    <t>Impôts sur les bénéfices – I.B.S à payer</t>
  </si>
  <si>
    <t>IRG retenu sur salaires (barème</t>
  </si>
  <si>
    <t>Droits de timbre perçus au profit du Trésor</t>
  </si>
  <si>
    <t>Etat – produits à recevoir : Dégrèvement d’impôts</t>
  </si>
  <si>
    <t>Taxe d’apprentissage</t>
  </si>
  <si>
    <t>512 / 530</t>
  </si>
  <si>
    <t>Banque / Caisse</t>
  </si>
  <si>
    <t>Taxe  intérieure à la consommation "TIC"</t>
  </si>
  <si>
    <t>Taxe d'apprentissage &amp; de foramation  "TAF"         2° S 2017</t>
  </si>
  <si>
    <t>E</t>
  </si>
  <si>
    <t>TVA SUR ACHAT MOIS DE</t>
  </si>
  <si>
    <t>N° R. Commerce</t>
  </si>
  <si>
    <t>N°Ident Fiscal</t>
  </si>
  <si>
    <t xml:space="preserve"> dénomination sociale</t>
  </si>
  <si>
    <t>Adresse</t>
  </si>
  <si>
    <t>Montant opération</t>
  </si>
  <si>
    <t xml:space="preserve">taux </t>
  </si>
  <si>
    <t xml:space="preserve">Montant de la TAXE </t>
  </si>
  <si>
    <t>vente annuelle</t>
  </si>
  <si>
    <t>sur la Valeur Ajoutée</t>
  </si>
  <si>
    <t>445200. T.V.A. Collectée sur vente de marchandises</t>
  </si>
  <si>
    <t>445210. T.V.A. Collectée sur vente de produits finis</t>
  </si>
  <si>
    <t>445220. T.V.A. Collectée sur prestations de service</t>
  </si>
  <si>
    <t>445230. T.V.A. Collectée sur cession d’immobilisations</t>
  </si>
  <si>
    <t>445280. T.V.A. Collectée sur autres opérations</t>
  </si>
  <si>
    <t>CLT012</t>
  </si>
  <si>
    <t>442200.</t>
  </si>
  <si>
    <t>Droits de timbre</t>
  </si>
  <si>
    <t>FAC 25600</t>
  </si>
  <si>
    <t>TVA ANTERIEURE M-1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</si>
</sst>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\ _€"/>
    <numFmt numFmtId="165" formatCode="#,##0.00\ _€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8"/>
      <color theme="1"/>
      <name val="Andalus"/>
      <family val="1"/>
    </font>
    <font>
      <b/>
      <sz val="11"/>
      <color theme="1"/>
      <name val="Andalus"/>
      <family val="1"/>
    </font>
    <font>
      <i/>
      <sz val="11"/>
      <color theme="1"/>
      <name val="Andalus"/>
      <family val="1"/>
    </font>
    <font>
      <b/>
      <sz val="10"/>
      <color theme="1"/>
      <name val="Andalus"/>
      <family val="1"/>
    </font>
    <font>
      <sz val="11"/>
      <color theme="4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4" tint="-0.499984740745262"/>
      <name val="Andalus"/>
      <family val="1"/>
    </font>
    <font>
      <b/>
      <sz val="10"/>
      <color theme="4" tint="-0.499984740745262"/>
      <name val="Andalus"/>
      <family val="1"/>
    </font>
    <font>
      <b/>
      <sz val="10"/>
      <color theme="1"/>
      <name val="Calibri"/>
      <family val="2"/>
      <scheme val="minor"/>
    </font>
    <font>
      <b/>
      <sz val="16"/>
      <color theme="4" tint="-0.499984740745262"/>
      <name val="Andalus"/>
      <family val="1"/>
    </font>
    <font>
      <b/>
      <sz val="11"/>
      <color rgb="FF00B0F0"/>
      <name val="Calibri"/>
      <family val="2"/>
      <scheme val="minor"/>
    </font>
    <font>
      <sz val="9"/>
      <color rgb="FF00B0F0"/>
      <name val="Geneva"/>
    </font>
    <font>
      <sz val="11"/>
      <color theme="8" tint="-0.499984740745262"/>
      <name val="Andalus"/>
      <family val="1"/>
    </font>
    <font>
      <sz val="11"/>
      <color rgb="FF00B0F0"/>
      <name val="Andalus"/>
      <family val="1"/>
    </font>
    <font>
      <b/>
      <sz val="11"/>
      <color rgb="FF00B0F0"/>
      <name val="Andalus"/>
      <family val="1"/>
    </font>
    <font>
      <sz val="11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11"/>
      <color rgb="FFFF0000"/>
      <name val="Andalus"/>
      <family val="1"/>
    </font>
    <font>
      <b/>
      <sz val="11"/>
      <color theme="9" tint="-0.499984740745262"/>
      <name val="Calibri"/>
      <family val="2"/>
      <scheme val="minor"/>
    </font>
    <font>
      <sz val="10"/>
      <name val="Arial"/>
      <family val="2"/>
    </font>
    <font>
      <b/>
      <sz val="28"/>
      <name val="Wingdings"/>
      <charset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0000"/>
      <name val="Andalus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0625">
        <bgColor theme="8" tint="0.79998168889431442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 style="thin">
        <color indexed="64"/>
      </bottom>
      <diagonal/>
    </border>
    <border>
      <left style="medium">
        <color indexed="64"/>
      </left>
      <right/>
      <top style="medium">
        <color rgb="FFFF0000"/>
      </top>
      <bottom style="medium">
        <color indexed="64"/>
      </bottom>
      <diagonal/>
    </border>
    <border>
      <left/>
      <right style="thin">
        <color indexed="64"/>
      </right>
      <top style="medium">
        <color rgb="FFFF0000"/>
      </top>
      <bottom style="medium">
        <color indexed="64"/>
      </bottom>
      <diagonal/>
    </border>
    <border>
      <left style="thin">
        <color indexed="64"/>
      </left>
      <right/>
      <top style="medium">
        <color rgb="FFFF0000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4" fillId="0" borderId="0"/>
  </cellStyleXfs>
  <cellXfs count="695">
    <xf numFmtId="0" fontId="0" fillId="0" borderId="0" xfId="0"/>
    <xf numFmtId="0" fontId="0" fillId="0" borderId="0" xfId="0" applyBorder="1"/>
    <xf numFmtId="9" fontId="3" fillId="2" borderId="37" xfId="0" applyNumberFormat="1" applyFont="1" applyFill="1" applyBorder="1" applyAlignment="1" applyProtection="1">
      <alignment horizontal="center" vertical="center"/>
      <protection locked="0"/>
    </xf>
    <xf numFmtId="9" fontId="3" fillId="2" borderId="1" xfId="0" applyNumberFormat="1" applyFont="1" applyFill="1" applyBorder="1" applyAlignment="1" applyProtection="1">
      <alignment horizontal="center" vertical="center"/>
      <protection locked="0"/>
    </xf>
    <xf numFmtId="9" fontId="3" fillId="2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47" xfId="0" applyBorder="1"/>
    <xf numFmtId="0" fontId="0" fillId="0" borderId="4" xfId="0" applyBorder="1"/>
    <xf numFmtId="0" fontId="0" fillId="0" borderId="41" xfId="0" applyBorder="1"/>
    <xf numFmtId="0" fontId="8" fillId="0" borderId="0" xfId="0" applyFont="1"/>
    <xf numFmtId="49" fontId="0" fillId="0" borderId="0" xfId="0" applyNumberFormat="1" applyProtection="1">
      <protection locked="0"/>
    </xf>
    <xf numFmtId="49" fontId="8" fillId="0" borderId="0" xfId="0" applyNumberFormat="1" applyFont="1" applyProtection="1">
      <protection locked="0"/>
    </xf>
    <xf numFmtId="0" fontId="8" fillId="0" borderId="0" xfId="0" applyFont="1" applyBorder="1"/>
    <xf numFmtId="0" fontId="8" fillId="0" borderId="41" xfId="0" applyFont="1" applyBorder="1"/>
    <xf numFmtId="0" fontId="8" fillId="0" borderId="47" xfId="0" applyFont="1" applyBorder="1"/>
    <xf numFmtId="0" fontId="0" fillId="0" borderId="42" xfId="0" applyFont="1" applyBorder="1"/>
    <xf numFmtId="0" fontId="0" fillId="0" borderId="40" xfId="0" applyFont="1" applyBorder="1"/>
    <xf numFmtId="0" fontId="0" fillId="0" borderId="0" xfId="0" applyFont="1" applyBorder="1"/>
    <xf numFmtId="0" fontId="0" fillId="0" borderId="46" xfId="0" applyFont="1" applyBorder="1"/>
    <xf numFmtId="0" fontId="0" fillId="0" borderId="4" xfId="0" applyFont="1" applyBorder="1"/>
    <xf numFmtId="0" fontId="0" fillId="0" borderId="7" xfId="0" applyFont="1" applyBorder="1"/>
    <xf numFmtId="0" fontId="0" fillId="0" borderId="5" xfId="0" applyFont="1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9" fillId="0" borderId="47" xfId="0" applyFont="1" applyBorder="1"/>
    <xf numFmtId="0" fontId="9" fillId="0" borderId="4" xfId="0" applyFont="1" applyBorder="1"/>
    <xf numFmtId="0" fontId="0" fillId="0" borderId="0" xfId="0" applyFill="1"/>
    <xf numFmtId="9" fontId="6" fillId="0" borderId="0" xfId="0" applyNumberFormat="1" applyFont="1" applyFill="1"/>
    <xf numFmtId="0" fontId="5" fillId="0" borderId="3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9" fontId="5" fillId="0" borderId="0" xfId="0" applyNumberFormat="1" applyFont="1" applyFill="1" applyAlignment="1">
      <alignment horizontal="center" vertical="center"/>
    </xf>
    <xf numFmtId="9" fontId="5" fillId="0" borderId="23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3" fontId="0" fillId="0" borderId="0" xfId="0" applyNumberFormat="1" applyFill="1"/>
    <xf numFmtId="0" fontId="0" fillId="0" borderId="0" xfId="0" applyFill="1" applyAlignment="1">
      <alignment horizontal="center" vertical="center"/>
    </xf>
    <xf numFmtId="0" fontId="0" fillId="0" borderId="0" xfId="0" applyFill="1" applyBorder="1"/>
    <xf numFmtId="43" fontId="0" fillId="0" borderId="33" xfId="1" applyFont="1" applyFill="1" applyBorder="1"/>
    <xf numFmtId="0" fontId="0" fillId="0" borderId="3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43" fontId="3" fillId="0" borderId="2" xfId="1" applyFont="1" applyFill="1" applyBorder="1" applyAlignment="1">
      <alignment horizontal="center"/>
    </xf>
    <xf numFmtId="43" fontId="3" fillId="0" borderId="6" xfId="1" applyFont="1" applyFill="1" applyBorder="1" applyAlignment="1">
      <alignment horizontal="center"/>
    </xf>
    <xf numFmtId="43" fontId="3" fillId="0" borderId="3" xfId="1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6" borderId="0" xfId="0" applyFill="1" applyBorder="1"/>
    <xf numFmtId="0" fontId="0" fillId="6" borderId="0" xfId="0" applyFill="1"/>
    <xf numFmtId="0" fontId="15" fillId="0" borderId="0" xfId="0" applyFont="1" applyAlignment="1"/>
    <xf numFmtId="9" fontId="3" fillId="0" borderId="25" xfId="0" applyNumberFormat="1" applyFont="1" applyBorder="1" applyAlignment="1">
      <alignment horizontal="center" vertical="center"/>
    </xf>
    <xf numFmtId="0" fontId="0" fillId="0" borderId="28" xfId="0" applyBorder="1"/>
    <xf numFmtId="0" fontId="5" fillId="0" borderId="0" xfId="0" applyFont="1" applyBorder="1" applyAlignment="1">
      <alignment vertical="center"/>
    </xf>
    <xf numFmtId="0" fontId="0" fillId="0" borderId="42" xfId="0" applyBorder="1" applyAlignment="1"/>
    <xf numFmtId="0" fontId="0" fillId="0" borderId="40" xfId="0" applyBorder="1" applyAlignment="1"/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/>
    </xf>
    <xf numFmtId="0" fontId="22" fillId="0" borderId="0" xfId="0" applyFont="1" applyAlignment="1">
      <alignment vertical="center"/>
    </xf>
    <xf numFmtId="0" fontId="25" fillId="8" borderId="0" xfId="2" applyFont="1" applyFill="1" applyBorder="1" applyAlignment="1" applyProtection="1">
      <alignment horizontal="left" vertical="center"/>
      <protection locked="0" hidden="1"/>
    </xf>
    <xf numFmtId="0" fontId="0" fillId="0" borderId="0" xfId="0" applyBorder="1" applyAlignment="1"/>
    <xf numFmtId="9" fontId="0" fillId="0" borderId="0" xfId="0" applyNumberFormat="1"/>
    <xf numFmtId="9" fontId="0" fillId="2" borderId="37" xfId="0" applyNumberFormat="1" applyFill="1" applyBorder="1" applyAlignment="1" applyProtection="1">
      <alignment horizontal="center" vertical="center"/>
      <protection locked="0"/>
    </xf>
    <xf numFmtId="9" fontId="0" fillId="2" borderId="83" xfId="0" applyNumberFormat="1" applyFill="1" applyBorder="1" applyAlignment="1" applyProtection="1">
      <alignment horizontal="center" vertical="center"/>
      <protection locked="0"/>
    </xf>
    <xf numFmtId="9" fontId="0" fillId="2" borderId="84" xfId="0" applyNumberFormat="1" applyFill="1" applyBorder="1" applyAlignment="1" applyProtection="1">
      <alignment horizontal="center" vertical="center"/>
      <protection locked="0"/>
    </xf>
    <xf numFmtId="0" fontId="0" fillId="0" borderId="61" xfId="0" applyBorder="1"/>
    <xf numFmtId="9" fontId="0" fillId="2" borderId="26" xfId="0" applyNumberFormat="1" applyFill="1" applyBorder="1" applyAlignment="1" applyProtection="1">
      <alignment vertical="center"/>
      <protection locked="0"/>
    </xf>
    <xf numFmtId="9" fontId="0" fillId="2" borderId="85" xfId="0" applyNumberFormat="1" applyFill="1" applyBorder="1" applyAlignment="1" applyProtection="1">
      <alignment horizontal="center" vertical="center"/>
      <protection locked="0"/>
    </xf>
    <xf numFmtId="9" fontId="2" fillId="2" borderId="37" xfId="0" applyNumberFormat="1" applyFont="1" applyFill="1" applyBorder="1" applyAlignment="1" applyProtection="1">
      <alignment horizontal="center" vertical="center"/>
      <protection locked="0"/>
    </xf>
    <xf numFmtId="9" fontId="2" fillId="2" borderId="1" xfId="0" applyNumberFormat="1" applyFont="1" applyFill="1" applyBorder="1" applyAlignment="1" applyProtection="1">
      <alignment horizontal="center" vertical="center"/>
      <protection locked="0"/>
    </xf>
    <xf numFmtId="9" fontId="2" fillId="2" borderId="79" xfId="0" applyNumberFormat="1" applyFont="1" applyFill="1" applyBorder="1" applyAlignment="1" applyProtection="1">
      <alignment horizontal="center" vertical="center"/>
      <protection locked="0"/>
    </xf>
    <xf numFmtId="9" fontId="2" fillId="2" borderId="62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43" fontId="7" fillId="0" borderId="4" xfId="1" applyFont="1" applyFill="1" applyBorder="1" applyAlignment="1">
      <alignment vertical="center"/>
    </xf>
    <xf numFmtId="43" fontId="7" fillId="0" borderId="7" xfId="1" applyFont="1" applyFill="1" applyBorder="1" applyAlignment="1">
      <alignment vertical="center"/>
    </xf>
    <xf numFmtId="43" fontId="7" fillId="0" borderId="32" xfId="1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43" fontId="5" fillId="0" borderId="23" xfId="1" applyFont="1" applyFill="1" applyBorder="1" applyAlignment="1">
      <alignment horizontal="center" vertical="center"/>
    </xf>
    <xf numFmtId="43" fontId="5" fillId="0" borderId="25" xfId="1" applyFont="1" applyFill="1" applyBorder="1" applyAlignment="1">
      <alignment horizontal="center" vertical="center"/>
    </xf>
    <xf numFmtId="43" fontId="5" fillId="0" borderId="24" xfId="1" applyFont="1" applyFill="1" applyBorder="1" applyAlignment="1">
      <alignment horizontal="center" vertical="center"/>
    </xf>
    <xf numFmtId="43" fontId="5" fillId="0" borderId="23" xfId="0" applyNumberFormat="1" applyFont="1" applyFill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14" fontId="3" fillId="2" borderId="36" xfId="0" applyNumberFormat="1" applyFont="1" applyFill="1" applyBorder="1" applyAlignment="1" applyProtection="1">
      <alignment vertical="center"/>
      <protection locked="0"/>
    </xf>
    <xf numFmtId="14" fontId="3" fillId="2" borderId="5" xfId="0" applyNumberFormat="1" applyFont="1" applyFill="1" applyBorder="1" applyAlignment="1" applyProtection="1">
      <alignment vertical="center"/>
      <protection locked="0"/>
    </xf>
    <xf numFmtId="0" fontId="0" fillId="2" borderId="41" xfId="0" applyFill="1" applyBorder="1" applyAlignment="1" applyProtection="1">
      <alignment horizontal="left" vertical="center"/>
      <protection locked="0"/>
    </xf>
    <xf numFmtId="0" fontId="0" fillId="2" borderId="40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49" fontId="3" fillId="2" borderId="41" xfId="0" applyNumberFormat="1" applyFont="1" applyFill="1" applyBorder="1" applyAlignment="1" applyProtection="1">
      <alignment vertical="center"/>
      <protection locked="0"/>
    </xf>
    <xf numFmtId="49" fontId="3" fillId="2" borderId="42" xfId="0" applyNumberFormat="1" applyFont="1" applyFill="1" applyBorder="1" applyAlignment="1" applyProtection="1">
      <alignment vertical="center"/>
      <protection locked="0"/>
    </xf>
    <xf numFmtId="49" fontId="3" fillId="2" borderId="40" xfId="0" applyNumberFormat="1" applyFont="1" applyFill="1" applyBorder="1" applyAlignment="1" applyProtection="1">
      <alignment vertical="center"/>
      <protection locked="0"/>
    </xf>
    <xf numFmtId="43" fontId="3" fillId="2" borderId="41" xfId="1" applyFont="1" applyFill="1" applyBorder="1" applyAlignment="1" applyProtection="1">
      <alignment horizontal="left" vertical="center"/>
      <protection locked="0"/>
    </xf>
    <xf numFmtId="43" fontId="3" fillId="2" borderId="42" xfId="1" applyFont="1" applyFill="1" applyBorder="1" applyAlignment="1" applyProtection="1">
      <alignment horizontal="left" vertical="center"/>
      <protection locked="0"/>
    </xf>
    <xf numFmtId="43" fontId="3" fillId="2" borderId="40" xfId="1" applyFont="1" applyFill="1" applyBorder="1" applyAlignment="1" applyProtection="1">
      <alignment horizontal="left" vertical="center"/>
      <protection locked="0"/>
    </xf>
    <xf numFmtId="43" fontId="3" fillId="2" borderId="2" xfId="1" applyFont="1" applyFill="1" applyBorder="1" applyAlignment="1" applyProtection="1">
      <alignment vertical="center"/>
      <protection locked="0"/>
    </xf>
    <xf numFmtId="43" fontId="3" fillId="2" borderId="6" xfId="1" applyFont="1" applyFill="1" applyBorder="1" applyAlignment="1" applyProtection="1">
      <alignment vertical="center"/>
      <protection locked="0"/>
    </xf>
    <xf numFmtId="43" fontId="3" fillId="2" borderId="3" xfId="1" applyFont="1" applyFill="1" applyBorder="1" applyAlignme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vertical="center"/>
      <protection locked="0"/>
    </xf>
    <xf numFmtId="49" fontId="3" fillId="2" borderId="6" xfId="0" applyNumberFormat="1" applyFont="1" applyFill="1" applyBorder="1" applyAlignment="1" applyProtection="1">
      <alignment vertical="center"/>
      <protection locked="0"/>
    </xf>
    <xf numFmtId="49" fontId="3" fillId="2" borderId="3" xfId="0" applyNumberFormat="1" applyFont="1" applyFill="1" applyBorder="1" applyAlignment="1" applyProtection="1">
      <alignment vertical="center"/>
      <protection locked="0"/>
    </xf>
    <xf numFmtId="43" fontId="3" fillId="2" borderId="2" xfId="1" applyFont="1" applyFill="1" applyBorder="1" applyAlignment="1" applyProtection="1">
      <alignment horizontal="left" vertical="center"/>
      <protection locked="0"/>
    </xf>
    <xf numFmtId="43" fontId="3" fillId="2" borderId="6" xfId="1" applyFont="1" applyFill="1" applyBorder="1" applyAlignment="1" applyProtection="1">
      <alignment horizontal="left" vertical="center"/>
      <protection locked="0"/>
    </xf>
    <xf numFmtId="43" fontId="3" fillId="2" borderId="3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vertical="center"/>
      <protection locked="0"/>
    </xf>
    <xf numFmtId="49" fontId="3" fillId="2" borderId="7" xfId="0" applyNumberFormat="1" applyFont="1" applyFill="1" applyBorder="1" applyAlignment="1" applyProtection="1">
      <alignment vertical="center"/>
      <protection locked="0"/>
    </xf>
    <xf numFmtId="49" fontId="3" fillId="2" borderId="5" xfId="0" applyNumberFormat="1" applyFont="1" applyFill="1" applyBorder="1" applyAlignment="1" applyProtection="1">
      <alignment vertical="center"/>
      <protection locked="0"/>
    </xf>
    <xf numFmtId="43" fontId="3" fillId="2" borderId="4" xfId="1" applyFont="1" applyFill="1" applyBorder="1" applyAlignment="1" applyProtection="1">
      <alignment horizontal="left" vertical="center"/>
      <protection locked="0"/>
    </xf>
    <xf numFmtId="43" fontId="3" fillId="2" borderId="7" xfId="1" applyFont="1" applyFill="1" applyBorder="1" applyAlignment="1" applyProtection="1">
      <alignment horizontal="left" vertical="center"/>
      <protection locked="0"/>
    </xf>
    <xf numFmtId="43" fontId="3" fillId="2" borderId="5" xfId="1" applyFont="1" applyFill="1" applyBorder="1" applyAlignment="1" applyProtection="1">
      <alignment horizontal="left" vertical="center"/>
      <protection locked="0"/>
    </xf>
    <xf numFmtId="43" fontId="3" fillId="2" borderId="4" xfId="1" applyFont="1" applyFill="1" applyBorder="1" applyAlignment="1" applyProtection="1">
      <alignment vertical="center"/>
      <protection locked="0"/>
    </xf>
    <xf numFmtId="43" fontId="3" fillId="2" borderId="7" xfId="1" applyFont="1" applyFill="1" applyBorder="1" applyAlignment="1" applyProtection="1">
      <alignment vertical="center"/>
      <protection locked="0"/>
    </xf>
    <xf numFmtId="43" fontId="3" fillId="2" borderId="5" xfId="1" applyFont="1" applyFill="1" applyBorder="1" applyAlignment="1" applyProtection="1">
      <alignment vertical="center"/>
      <protection locked="0"/>
    </xf>
    <xf numFmtId="0" fontId="13" fillId="1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9" fontId="5" fillId="0" borderId="23" xfId="0" applyNumberFormat="1" applyFont="1" applyFill="1" applyBorder="1" applyAlignment="1">
      <alignment horizontal="center" vertical="center"/>
    </xf>
    <xf numFmtId="9" fontId="5" fillId="0" borderId="25" xfId="0" applyNumberFormat="1" applyFont="1" applyFill="1" applyBorder="1" applyAlignment="1">
      <alignment horizontal="center" vertical="center"/>
    </xf>
    <xf numFmtId="9" fontId="5" fillId="0" borderId="24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43" fontId="0" fillId="0" borderId="23" xfId="1" applyFont="1" applyFill="1" applyBorder="1" applyAlignment="1">
      <alignment horizontal="center"/>
    </xf>
    <xf numFmtId="43" fontId="0" fillId="0" borderId="25" xfId="1" applyFont="1" applyFill="1" applyBorder="1" applyAlignment="1">
      <alignment horizontal="center"/>
    </xf>
    <xf numFmtId="43" fontId="0" fillId="0" borderId="24" xfId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1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3" fontId="5" fillId="0" borderId="2" xfId="1" applyFont="1" applyFill="1" applyBorder="1" applyAlignment="1">
      <alignment horizontal="center"/>
    </xf>
    <xf numFmtId="43" fontId="5" fillId="0" borderId="6" xfId="1" applyFont="1" applyFill="1" applyBorder="1" applyAlignment="1">
      <alignment horizontal="center"/>
    </xf>
    <xf numFmtId="43" fontId="5" fillId="0" borderId="3" xfId="1" applyFont="1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/>
    </xf>
    <xf numFmtId="43" fontId="5" fillId="0" borderId="6" xfId="1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34" xfId="0" applyFill="1" applyBorder="1" applyAlignment="1">
      <alignment horizontal="left" vertical="center"/>
    </xf>
    <xf numFmtId="43" fontId="5" fillId="0" borderId="10" xfId="1" applyFont="1" applyFill="1" applyBorder="1" applyAlignment="1">
      <alignment horizontal="center" vertical="center"/>
    </xf>
    <xf numFmtId="43" fontId="5" fillId="0" borderId="11" xfId="1" applyFont="1" applyFill="1" applyBorder="1" applyAlignment="1">
      <alignment horizontal="center" vertical="center"/>
    </xf>
    <xf numFmtId="43" fontId="5" fillId="0" borderId="9" xfId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1" xfId="0" applyFill="1" applyBorder="1" applyAlignment="1">
      <alignment horizontal="left" vertical="center"/>
    </xf>
    <xf numFmtId="0" fontId="0" fillId="0" borderId="40" xfId="0" applyFill="1" applyBorder="1" applyAlignment="1">
      <alignment horizontal="left" vertic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3" fontId="5" fillId="0" borderId="4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2" xfId="0" applyFill="1" applyBorder="1" applyAlignment="1">
      <alignment horizontal="left" vertical="center"/>
    </xf>
    <xf numFmtId="43" fontId="5" fillId="0" borderId="41" xfId="1" applyFont="1" applyFill="1" applyBorder="1" applyAlignment="1">
      <alignment horizontal="center"/>
    </xf>
    <xf numFmtId="43" fontId="5" fillId="0" borderId="42" xfId="1" applyFont="1" applyFill="1" applyBorder="1" applyAlignment="1">
      <alignment horizontal="center"/>
    </xf>
    <xf numFmtId="43" fontId="5" fillId="0" borderId="40" xfId="1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13" fillId="5" borderId="0" xfId="0" applyFont="1" applyFill="1" applyAlignment="1">
      <alignment horizontal="center" vertical="center"/>
    </xf>
    <xf numFmtId="43" fontId="5" fillId="0" borderId="17" xfId="1" applyFont="1" applyFill="1" applyBorder="1" applyAlignment="1"/>
    <xf numFmtId="43" fontId="5" fillId="0" borderId="15" xfId="1" applyFont="1" applyFill="1" applyBorder="1" applyAlignment="1"/>
    <xf numFmtId="43" fontId="5" fillId="0" borderId="18" xfId="1" applyFont="1" applyFill="1" applyBorder="1" applyAlignment="1"/>
    <xf numFmtId="43" fontId="5" fillId="0" borderId="17" xfId="1" applyFont="1" applyFill="1" applyBorder="1" applyAlignment="1">
      <alignment horizontal="center"/>
    </xf>
    <xf numFmtId="43" fontId="5" fillId="0" borderId="15" xfId="1" applyFont="1" applyFill="1" applyBorder="1" applyAlignment="1">
      <alignment horizontal="center"/>
    </xf>
    <xf numFmtId="43" fontId="5" fillId="0" borderId="16" xfId="1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43" fontId="5" fillId="0" borderId="2" xfId="1" applyFont="1" applyFill="1" applyBorder="1" applyAlignment="1"/>
    <xf numFmtId="43" fontId="5" fillId="0" borderId="6" xfId="1" applyFont="1" applyFill="1" applyBorder="1" applyAlignment="1"/>
    <xf numFmtId="43" fontId="5" fillId="0" borderId="13" xfId="1" applyFont="1" applyFill="1" applyBorder="1" applyAlignment="1"/>
    <xf numFmtId="0" fontId="0" fillId="0" borderId="1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43" fontId="22" fillId="3" borderId="23" xfId="1" applyFont="1" applyFill="1" applyBorder="1" applyAlignment="1" applyProtection="1">
      <alignment horizontal="center"/>
      <protection locked="0"/>
    </xf>
    <xf numFmtId="43" fontId="22" fillId="3" borderId="25" xfId="1" applyFont="1" applyFill="1" applyBorder="1" applyAlignment="1" applyProtection="1">
      <alignment horizontal="center"/>
      <protection locked="0"/>
    </xf>
    <xf numFmtId="43" fontId="22" fillId="3" borderId="24" xfId="1" applyFont="1" applyFill="1" applyBorder="1" applyAlignment="1" applyProtection="1">
      <alignment horizontal="center"/>
      <protection locked="0"/>
    </xf>
    <xf numFmtId="0" fontId="14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37" fontId="5" fillId="4" borderId="41" xfId="0" applyNumberFormat="1" applyFont="1" applyFill="1" applyBorder="1" applyAlignment="1" applyProtection="1">
      <alignment horizontal="center" vertical="center"/>
      <protection locked="0"/>
    </xf>
    <xf numFmtId="0" fontId="5" fillId="4" borderId="42" xfId="0" applyFont="1" applyFill="1" applyBorder="1" applyAlignment="1" applyProtection="1">
      <alignment horizontal="center" vertical="center"/>
      <protection locked="0"/>
    </xf>
    <xf numFmtId="0" fontId="5" fillId="4" borderId="40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19" fillId="0" borderId="47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37" fontId="3" fillId="7" borderId="2" xfId="1" applyNumberFormat="1" applyFont="1" applyFill="1" applyBorder="1" applyAlignment="1" applyProtection="1">
      <alignment horizontal="center" vertical="center"/>
      <protection locked="0"/>
    </xf>
    <xf numFmtId="37" fontId="3" fillId="7" borderId="6" xfId="1" applyNumberFormat="1" applyFont="1" applyFill="1" applyBorder="1" applyAlignment="1" applyProtection="1">
      <alignment horizontal="center" vertical="center"/>
      <protection locked="0"/>
    </xf>
    <xf numFmtId="37" fontId="3" fillId="7" borderId="3" xfId="1" applyNumberFormat="1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37" fontId="3" fillId="9" borderId="2" xfId="1" applyNumberFormat="1" applyFont="1" applyFill="1" applyBorder="1" applyAlignment="1" applyProtection="1">
      <alignment horizontal="center" vertical="center"/>
      <protection hidden="1"/>
    </xf>
    <xf numFmtId="37" fontId="3" fillId="9" borderId="6" xfId="1" applyNumberFormat="1" applyFont="1" applyFill="1" applyBorder="1" applyAlignment="1" applyProtection="1">
      <alignment horizontal="center" vertical="center"/>
      <protection hidden="1"/>
    </xf>
    <xf numFmtId="37" fontId="3" fillId="9" borderId="3" xfId="1" applyNumberFormat="1" applyFont="1" applyFill="1" applyBorder="1" applyAlignment="1" applyProtection="1">
      <alignment horizontal="center" vertical="center"/>
      <protection hidden="1"/>
    </xf>
    <xf numFmtId="37" fontId="3" fillId="0" borderId="2" xfId="1" applyNumberFormat="1" applyFont="1" applyFill="1" applyBorder="1" applyAlignment="1" applyProtection="1">
      <alignment horizontal="center" vertical="center"/>
      <protection hidden="1"/>
    </xf>
    <xf numFmtId="37" fontId="3" fillId="0" borderId="6" xfId="1" applyNumberFormat="1" applyFont="1" applyFill="1" applyBorder="1" applyAlignment="1" applyProtection="1">
      <alignment horizontal="center" vertical="center"/>
      <protection hidden="1"/>
    </xf>
    <xf numFmtId="37" fontId="3" fillId="0" borderId="3" xfId="1" applyNumberFormat="1" applyFont="1" applyFill="1" applyBorder="1" applyAlignment="1" applyProtection="1">
      <alignment horizontal="center" vertical="center"/>
      <protection hidden="1"/>
    </xf>
    <xf numFmtId="0" fontId="18" fillId="0" borderId="29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37" fontId="5" fillId="4" borderId="23" xfId="0" applyNumberFormat="1" applyFont="1" applyFill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37" fontId="5" fillId="4" borderId="23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8" fillId="4" borderId="45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63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37" fontId="3" fillId="2" borderId="2" xfId="1" applyNumberFormat="1" applyFont="1" applyFill="1" applyBorder="1" applyAlignment="1" applyProtection="1">
      <alignment horizontal="center" vertical="center"/>
      <protection locked="0"/>
    </xf>
    <xf numFmtId="37" fontId="3" fillId="2" borderId="6" xfId="1" applyNumberFormat="1" applyFont="1" applyFill="1" applyBorder="1" applyAlignment="1" applyProtection="1">
      <alignment horizontal="center" vertical="center"/>
      <protection locked="0"/>
    </xf>
    <xf numFmtId="37" fontId="3" fillId="2" borderId="3" xfId="1" applyNumberFormat="1" applyFont="1" applyFill="1" applyBorder="1" applyAlignment="1" applyProtection="1">
      <alignment horizontal="center" vertical="center"/>
      <protection locked="0"/>
    </xf>
    <xf numFmtId="0" fontId="17" fillId="0" borderId="43" xfId="0" applyFont="1" applyBorder="1" applyAlignment="1">
      <alignment horizontal="center" vertical="center"/>
    </xf>
    <xf numFmtId="0" fontId="17" fillId="0" borderId="43" xfId="0" applyFont="1" applyBorder="1" applyAlignment="1">
      <alignment horizontal="left" vertical="center"/>
    </xf>
    <xf numFmtId="37" fontId="3" fillId="2" borderId="41" xfId="1" applyNumberFormat="1" applyFont="1" applyFill="1" applyBorder="1" applyAlignment="1" applyProtection="1">
      <alignment horizontal="center" vertical="center"/>
      <protection locked="0"/>
    </xf>
    <xf numFmtId="37" fontId="3" fillId="2" borderId="42" xfId="1" applyNumberFormat="1" applyFont="1" applyFill="1" applyBorder="1" applyAlignment="1" applyProtection="1">
      <alignment horizontal="center" vertical="center"/>
      <protection locked="0"/>
    </xf>
    <xf numFmtId="37" fontId="3" fillId="2" borderId="40" xfId="1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49" fontId="0" fillId="4" borderId="2" xfId="0" applyNumberFormat="1" applyFill="1" applyBorder="1" applyAlignment="1" applyProtection="1">
      <alignment horizontal="center" vertical="center"/>
      <protection locked="0"/>
    </xf>
    <xf numFmtId="49" fontId="0" fillId="4" borderId="6" xfId="0" applyNumberFormat="1" applyFill="1" applyBorder="1" applyAlignment="1" applyProtection="1">
      <alignment horizontal="center" vertic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3" xfId="0" applyNumberFormat="1" applyFill="1" applyBorder="1" applyAlignment="1" applyProtection="1">
      <alignment horizontal="center"/>
      <protection locked="0"/>
    </xf>
    <xf numFmtId="49" fontId="0" fillId="4" borderId="42" xfId="0" applyNumberFormat="1" applyFill="1" applyBorder="1" applyAlignment="1" applyProtection="1">
      <alignment horizontal="center"/>
      <protection locked="0"/>
    </xf>
    <xf numFmtId="49" fontId="0" fillId="4" borderId="40" xfId="0" applyNumberFormat="1" applyFill="1" applyBorder="1" applyAlignment="1" applyProtection="1">
      <alignment horizontal="center"/>
      <protection locked="0"/>
    </xf>
    <xf numFmtId="49" fontId="0" fillId="4" borderId="41" xfId="0" applyNumberFormat="1" applyFill="1" applyBorder="1" applyAlignment="1" applyProtection="1">
      <alignment horizontal="center"/>
      <protection locked="0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7" fontId="3" fillId="2" borderId="49" xfId="1" applyNumberFormat="1" applyFont="1" applyFill="1" applyBorder="1" applyAlignment="1" applyProtection="1">
      <alignment horizontal="center" vertical="center"/>
      <protection locked="0"/>
    </xf>
    <xf numFmtId="37" fontId="3" fillId="2" borderId="50" xfId="1" applyNumberFormat="1" applyFont="1" applyFill="1" applyBorder="1" applyAlignment="1" applyProtection="1">
      <alignment horizontal="center" vertical="center"/>
      <protection locked="0"/>
    </xf>
    <xf numFmtId="37" fontId="3" fillId="0" borderId="49" xfId="1" applyNumberFormat="1" applyFont="1" applyBorder="1" applyAlignment="1">
      <alignment horizontal="center" vertical="center"/>
    </xf>
    <xf numFmtId="37" fontId="3" fillId="0" borderId="50" xfId="1" applyNumberFormat="1" applyFont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37" fontId="3" fillId="2" borderId="59" xfId="1" applyNumberFormat="1" applyFont="1" applyFill="1" applyBorder="1" applyAlignment="1" applyProtection="1">
      <alignment horizontal="center" vertical="center"/>
      <protection locked="0"/>
    </xf>
    <xf numFmtId="37" fontId="3" fillId="2" borderId="60" xfId="1" applyNumberFormat="1" applyFont="1" applyFill="1" applyBorder="1" applyAlignment="1" applyProtection="1">
      <alignment horizontal="center" vertical="center"/>
      <protection locked="0"/>
    </xf>
    <xf numFmtId="37" fontId="3" fillId="2" borderId="61" xfId="1" applyNumberFormat="1" applyFont="1" applyFill="1" applyBorder="1" applyAlignment="1" applyProtection="1">
      <alignment horizontal="center" vertical="center"/>
      <protection locked="0"/>
    </xf>
    <xf numFmtId="37" fontId="3" fillId="0" borderId="57" xfId="1" applyNumberFormat="1" applyFont="1" applyBorder="1" applyAlignment="1">
      <alignment horizontal="center" vertical="center"/>
    </xf>
    <xf numFmtId="37" fontId="3" fillId="0" borderId="58" xfId="1" applyNumberFormat="1" applyFont="1" applyBorder="1" applyAlignment="1">
      <alignment horizontal="center" vertical="center"/>
    </xf>
    <xf numFmtId="37" fontId="3" fillId="0" borderId="56" xfId="1" applyNumberFormat="1" applyFont="1" applyBorder="1" applyAlignment="1">
      <alignment horizontal="center" vertical="center"/>
    </xf>
    <xf numFmtId="37" fontId="3" fillId="0" borderId="55" xfId="1" applyNumberFormat="1" applyFont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37" fontId="3" fillId="2" borderId="52" xfId="1" applyNumberFormat="1" applyFont="1" applyFill="1" applyBorder="1" applyAlignment="1" applyProtection="1">
      <alignment horizontal="center" vertical="center"/>
      <protection locked="0"/>
    </xf>
    <xf numFmtId="37" fontId="3" fillId="2" borderId="53" xfId="1" applyNumberFormat="1" applyFont="1" applyFill="1" applyBorder="1" applyAlignment="1" applyProtection="1">
      <alignment horizontal="center" vertical="center"/>
      <protection locked="0"/>
    </xf>
    <xf numFmtId="37" fontId="3" fillId="2" borderId="54" xfId="1" applyNumberFormat="1" applyFont="1" applyFill="1" applyBorder="1" applyAlignment="1" applyProtection="1">
      <alignment horizontal="center" vertical="center"/>
      <protection locked="0"/>
    </xf>
    <xf numFmtId="37" fontId="3" fillId="0" borderId="52" xfId="1" applyNumberFormat="1" applyFont="1" applyBorder="1" applyAlignment="1">
      <alignment horizontal="center" vertical="center"/>
    </xf>
    <xf numFmtId="37" fontId="3" fillId="0" borderId="53" xfId="1" applyNumberFormat="1" applyFont="1" applyBorder="1" applyAlignment="1">
      <alignment horizontal="center" vertical="center"/>
    </xf>
    <xf numFmtId="37" fontId="3" fillId="0" borderId="54" xfId="1" applyNumberFormat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7" fontId="5" fillId="0" borderId="2" xfId="1" applyNumberFormat="1" applyFont="1" applyBorder="1" applyAlignment="1">
      <alignment horizontal="center" vertical="center"/>
    </xf>
    <xf numFmtId="37" fontId="5" fillId="0" borderId="6" xfId="1" applyNumberFormat="1" applyFont="1" applyBorder="1" applyAlignment="1">
      <alignment horizontal="center" vertical="center"/>
    </xf>
    <xf numFmtId="37" fontId="5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0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17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2" borderId="7" xfId="0" applyNumberFormat="1" applyFont="1" applyFill="1" applyBorder="1" applyAlignment="1" applyProtection="1">
      <alignment horizontal="center" vertical="center"/>
      <protection locked="0"/>
    </xf>
    <xf numFmtId="164" fontId="3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40" xfId="0" applyBorder="1" applyAlignment="1">
      <alignment horizont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7" fillId="4" borderId="41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 vertical="center"/>
    </xf>
    <xf numFmtId="0" fontId="17" fillId="4" borderId="40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43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2" xfId="0" applyFont="1" applyBorder="1" applyAlignment="1">
      <alignment horizontal="left" vertical="center"/>
    </xf>
    <xf numFmtId="37" fontId="3" fillId="2" borderId="17" xfId="1" applyNumberFormat="1" applyFont="1" applyFill="1" applyBorder="1" applyAlignment="1" applyProtection="1">
      <alignment horizontal="center" vertical="center"/>
      <protection locked="0"/>
    </xf>
    <xf numFmtId="37" fontId="3" fillId="2" borderId="15" xfId="1" applyNumberFormat="1" applyFont="1" applyFill="1" applyBorder="1" applyAlignment="1" applyProtection="1">
      <alignment horizontal="center" vertical="center"/>
      <protection locked="0"/>
    </xf>
    <xf numFmtId="37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37" xfId="0" applyFont="1" applyBorder="1" applyAlignment="1">
      <alignment horizontal="left" vertical="center"/>
    </xf>
    <xf numFmtId="37" fontId="3" fillId="2" borderId="4" xfId="1" applyNumberFormat="1" applyFont="1" applyFill="1" applyBorder="1" applyAlignment="1" applyProtection="1">
      <alignment horizontal="center" vertical="center"/>
      <protection locked="0"/>
    </xf>
    <xf numFmtId="37" fontId="3" fillId="2" borderId="7" xfId="1" applyNumberFormat="1" applyFont="1" applyFill="1" applyBorder="1" applyAlignment="1" applyProtection="1">
      <alignment horizontal="center" vertical="center"/>
      <protection locked="0"/>
    </xf>
    <xf numFmtId="37" fontId="3" fillId="2" borderId="5" xfId="1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165" fontId="2" fillId="2" borderId="47" xfId="0" applyNumberFormat="1" applyFont="1" applyFill="1" applyBorder="1" applyAlignment="1" applyProtection="1">
      <alignment horizontal="center" vertical="center"/>
      <protection locked="0"/>
    </xf>
    <xf numFmtId="165" fontId="2" fillId="2" borderId="0" xfId="0" applyNumberFormat="1" applyFont="1" applyFill="1" applyBorder="1" applyAlignment="1" applyProtection="1">
      <alignment horizontal="center" vertical="center"/>
      <protection locked="0"/>
    </xf>
    <xf numFmtId="165" fontId="2" fillId="2" borderId="46" xfId="0" applyNumberFormat="1" applyFont="1" applyFill="1" applyBorder="1" applyAlignment="1" applyProtection="1">
      <alignment horizontal="center" vertical="center"/>
      <protection locked="0"/>
    </xf>
    <xf numFmtId="165" fontId="2" fillId="2" borderId="2" xfId="0" applyNumberFormat="1" applyFont="1" applyFill="1" applyBorder="1" applyAlignment="1" applyProtection="1">
      <alignment horizontal="center" vertical="center"/>
      <protection locked="0"/>
    </xf>
    <xf numFmtId="165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left" vertical="center"/>
      <protection locked="0"/>
    </xf>
    <xf numFmtId="0" fontId="0" fillId="2" borderId="45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46" xfId="0" applyFill="1" applyBorder="1" applyAlignment="1" applyProtection="1">
      <alignment horizontal="left" vertical="center"/>
      <protection locked="0"/>
    </xf>
    <xf numFmtId="165" fontId="2" fillId="2" borderId="41" xfId="0" applyNumberFormat="1" applyFont="1" applyFill="1" applyBorder="1" applyAlignment="1" applyProtection="1">
      <alignment horizontal="center" vertical="center"/>
      <protection locked="0"/>
    </xf>
    <xf numFmtId="165" fontId="2" fillId="2" borderId="42" xfId="0" applyNumberFormat="1" applyFont="1" applyFill="1" applyBorder="1" applyAlignment="1" applyProtection="1">
      <alignment horizontal="center" vertical="center"/>
      <protection locked="0"/>
    </xf>
    <xf numFmtId="165" fontId="2" fillId="2" borderId="40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5" fontId="2" fillId="2" borderId="17" xfId="0" applyNumberFormat="1" applyFont="1" applyFill="1" applyBorder="1" applyAlignment="1" applyProtection="1">
      <alignment horizontal="center" vertical="center"/>
      <protection locked="0"/>
    </xf>
    <xf numFmtId="165" fontId="2" fillId="2" borderId="15" xfId="0" applyNumberFormat="1" applyFont="1" applyFill="1" applyBorder="1" applyAlignment="1" applyProtection="1">
      <alignment horizontal="center" vertical="center"/>
      <protection locked="0"/>
    </xf>
    <xf numFmtId="165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14" fillId="4" borderId="41" xfId="0" applyFont="1" applyFill="1" applyBorder="1" applyAlignment="1">
      <alignment horizontal="center"/>
    </xf>
    <xf numFmtId="0" fontId="14" fillId="4" borderId="42" xfId="0" applyFont="1" applyFill="1" applyBorder="1" applyAlignment="1">
      <alignment horizontal="center"/>
    </xf>
    <xf numFmtId="0" fontId="14" fillId="4" borderId="40" xfId="0" applyFont="1" applyFill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37" fontId="5" fillId="0" borderId="41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23" fillId="0" borderId="75" xfId="0" applyFont="1" applyBorder="1" applyAlignment="1">
      <alignment horizontal="center"/>
    </xf>
    <xf numFmtId="0" fontId="23" fillId="0" borderId="76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/>
    </xf>
    <xf numFmtId="0" fontId="3" fillId="0" borderId="78" xfId="0" applyFont="1" applyBorder="1" applyAlignment="1">
      <alignment horizontal="center"/>
    </xf>
    <xf numFmtId="0" fontId="3" fillId="0" borderId="76" xfId="0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19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19" fillId="0" borderId="64" xfId="0" applyFont="1" applyBorder="1" applyAlignment="1">
      <alignment horizontal="left" vertical="center"/>
    </xf>
    <xf numFmtId="0" fontId="19" fillId="0" borderId="65" xfId="0" applyFont="1" applyBorder="1" applyAlignment="1">
      <alignment horizontal="left" vertical="center"/>
    </xf>
    <xf numFmtId="0" fontId="19" fillId="0" borderId="66" xfId="0" applyFont="1" applyBorder="1" applyAlignment="1">
      <alignment horizontal="left" vertical="center"/>
    </xf>
    <xf numFmtId="165" fontId="5" fillId="0" borderId="41" xfId="0" applyNumberFormat="1" applyFont="1" applyBorder="1" applyAlignment="1">
      <alignment horizontal="center" vertical="center"/>
    </xf>
    <xf numFmtId="165" fontId="5" fillId="0" borderId="42" xfId="0" applyNumberFormat="1" applyFont="1" applyBorder="1" applyAlignment="1">
      <alignment horizontal="center" vertical="center"/>
    </xf>
    <xf numFmtId="165" fontId="5" fillId="0" borderId="40" xfId="0" applyNumberFormat="1" applyFont="1" applyBorder="1" applyAlignment="1">
      <alignment horizontal="center" vertical="center"/>
    </xf>
    <xf numFmtId="0" fontId="5" fillId="0" borderId="64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5" fillId="0" borderId="73" xfId="0" applyFont="1" applyBorder="1" applyAlignment="1">
      <alignment horizontal="center"/>
    </xf>
    <xf numFmtId="37" fontId="5" fillId="0" borderId="2" xfId="0" applyNumberFormat="1" applyFont="1" applyBorder="1" applyAlignment="1">
      <alignment horizontal="center"/>
    </xf>
    <xf numFmtId="0" fontId="23" fillId="0" borderId="23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165" fontId="5" fillId="0" borderId="17" xfId="0" applyNumberFormat="1" applyFont="1" applyBorder="1" applyAlignment="1">
      <alignment horizontal="center"/>
    </xf>
    <xf numFmtId="165" fontId="5" fillId="0" borderId="15" xfId="0" applyNumberFormat="1" applyFont="1" applyBorder="1" applyAlignment="1">
      <alignment horizontal="center"/>
    </xf>
    <xf numFmtId="165" fontId="5" fillId="0" borderId="18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  <xf numFmtId="0" fontId="5" fillId="4" borderId="23" xfId="0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/>
    </xf>
    <xf numFmtId="0" fontId="19" fillId="0" borderId="65" xfId="0" applyFont="1" applyBorder="1" applyAlignment="1">
      <alignment horizontal="center"/>
    </xf>
    <xf numFmtId="0" fontId="19" fillId="0" borderId="66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5" fontId="5" fillId="0" borderId="64" xfId="0" applyNumberFormat="1" applyFont="1" applyBorder="1" applyAlignment="1">
      <alignment horizontal="center"/>
    </xf>
    <xf numFmtId="165" fontId="5" fillId="0" borderId="65" xfId="0" applyNumberFormat="1" applyFont="1" applyBorder="1" applyAlignment="1">
      <alignment horizontal="center"/>
    </xf>
    <xf numFmtId="165" fontId="5" fillId="0" borderId="73" xfId="0" applyNumberFormat="1" applyFont="1" applyBorder="1" applyAlignment="1">
      <alignment horizontal="center"/>
    </xf>
    <xf numFmtId="0" fontId="23" fillId="0" borderId="74" xfId="0" applyFont="1" applyBorder="1" applyAlignment="1">
      <alignment horizontal="center"/>
    </xf>
    <xf numFmtId="0" fontId="23" fillId="0" borderId="71" xfId="0" applyFont="1" applyBorder="1" applyAlignment="1">
      <alignment horizontal="center"/>
    </xf>
    <xf numFmtId="0" fontId="19" fillId="0" borderId="7" xfId="0" applyFon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center"/>
    </xf>
    <xf numFmtId="165" fontId="22" fillId="0" borderId="5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165" fontId="5" fillId="0" borderId="41" xfId="0" applyNumberFormat="1" applyFont="1" applyBorder="1" applyAlignment="1">
      <alignment horizontal="center"/>
    </xf>
    <xf numFmtId="165" fontId="5" fillId="0" borderId="42" xfId="0" applyNumberFormat="1" applyFont="1" applyBorder="1" applyAlignment="1">
      <alignment horizontal="center"/>
    </xf>
    <xf numFmtId="165" fontId="5" fillId="0" borderId="44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/>
    </xf>
    <xf numFmtId="0" fontId="23" fillId="0" borderId="68" xfId="0" applyFont="1" applyBorder="1" applyAlignment="1">
      <alignment horizontal="center"/>
    </xf>
    <xf numFmtId="0" fontId="19" fillId="0" borderId="69" xfId="0" applyFont="1" applyBorder="1" applyAlignment="1">
      <alignment horizontal="left" vertical="center"/>
    </xf>
    <xf numFmtId="0" fontId="19" fillId="0" borderId="70" xfId="0" applyFont="1" applyBorder="1" applyAlignment="1">
      <alignment horizontal="left" vertical="center"/>
    </xf>
    <xf numFmtId="0" fontId="19" fillId="0" borderId="71" xfId="0" applyFont="1" applyBorder="1" applyAlignment="1">
      <alignment horizontal="left" vertical="center"/>
    </xf>
    <xf numFmtId="165" fontId="5" fillId="0" borderId="69" xfId="0" applyNumberFormat="1" applyFont="1" applyBorder="1" applyAlignment="1">
      <alignment horizontal="center"/>
    </xf>
    <xf numFmtId="165" fontId="5" fillId="0" borderId="70" xfId="0" applyNumberFormat="1" applyFont="1" applyBorder="1" applyAlignment="1">
      <alignment horizontal="center"/>
    </xf>
    <xf numFmtId="165" fontId="5" fillId="0" borderId="71" xfId="0" applyNumberFormat="1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  <protection hidden="1"/>
    </xf>
    <xf numFmtId="164" fontId="5" fillId="0" borderId="6" xfId="0" applyNumberFormat="1" applyFont="1" applyBorder="1" applyAlignment="1" applyProtection="1">
      <alignment horizontal="center" vertical="center"/>
      <protection hidden="1"/>
    </xf>
    <xf numFmtId="164" fontId="5" fillId="0" borderId="3" xfId="0" applyNumberFormat="1" applyFont="1" applyBorder="1" applyAlignment="1" applyProtection="1">
      <alignment horizontal="center" vertical="center"/>
      <protection hidden="1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0" borderId="3" xfId="0" applyNumberFormat="1" applyBorder="1" applyAlignment="1" applyProtection="1">
      <alignment horizontal="center" vertical="center"/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hidden="1"/>
    </xf>
    <xf numFmtId="164" fontId="3" fillId="2" borderId="7" xfId="0" applyNumberFormat="1" applyFont="1" applyFill="1" applyBorder="1" applyAlignment="1" applyProtection="1">
      <alignment horizontal="center" vertical="center"/>
      <protection hidden="1"/>
    </xf>
    <xf numFmtId="164" fontId="3" fillId="2" borderId="5" xfId="0" applyNumberFormat="1" applyFont="1" applyFill="1" applyBorder="1" applyAlignment="1" applyProtection="1">
      <alignment horizontal="center" vertical="center"/>
      <protection hidden="1"/>
    </xf>
    <xf numFmtId="164" fontId="3" fillId="0" borderId="2" xfId="0" applyNumberFormat="1" applyFont="1" applyBorder="1" applyAlignment="1" applyProtection="1">
      <alignment horizontal="center" vertical="center"/>
      <protection hidden="1"/>
    </xf>
    <xf numFmtId="164" fontId="3" fillId="0" borderId="6" xfId="0" applyNumberFormat="1" applyFont="1" applyBorder="1" applyAlignment="1" applyProtection="1">
      <alignment horizontal="center" vertical="center"/>
      <protection hidden="1"/>
    </xf>
    <xf numFmtId="164" fontId="3" fillId="0" borderId="3" xfId="0" applyNumberFormat="1" applyFont="1" applyBorder="1" applyAlignment="1" applyProtection="1">
      <alignment horizontal="center" vertical="center"/>
      <protection hidden="1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9" fontId="0" fillId="0" borderId="2" xfId="0" applyNumberFormat="1" applyBorder="1" applyAlignment="1" applyProtection="1">
      <alignment horizontal="center" vertical="center"/>
      <protection hidden="1"/>
    </xf>
    <xf numFmtId="9" fontId="0" fillId="0" borderId="3" xfId="0" applyNumberFormat="1" applyBorder="1" applyAlignment="1" applyProtection="1">
      <alignment horizontal="center" vertical="center"/>
      <protection hidden="1"/>
    </xf>
    <xf numFmtId="9" fontId="0" fillId="0" borderId="2" xfId="0" applyNumberFormat="1" applyBorder="1" applyAlignment="1" applyProtection="1">
      <alignment horizontal="center" vertical="center"/>
    </xf>
    <xf numFmtId="9" fontId="0" fillId="0" borderId="3" xfId="0" applyNumberFormat="1" applyBorder="1" applyAlignment="1" applyProtection="1">
      <alignment horizontal="center" vertical="center"/>
    </xf>
    <xf numFmtId="37" fontId="5" fillId="0" borderId="36" xfId="0" applyNumberFormat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32" xfId="0" applyFont="1" applyBorder="1" applyAlignment="1" applyProtection="1">
      <alignment horizontal="center" vertical="center"/>
      <protection hidden="1"/>
    </xf>
    <xf numFmtId="164" fontId="5" fillId="0" borderId="12" xfId="0" applyNumberFormat="1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13" xfId="0" applyFont="1" applyBorder="1" applyAlignment="1" applyProtection="1">
      <alignment horizontal="center"/>
      <protection hidden="1"/>
    </xf>
    <xf numFmtId="164" fontId="5" fillId="0" borderId="12" xfId="0" applyNumberFormat="1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/>
      <protection hidden="1"/>
    </xf>
    <xf numFmtId="37" fontId="5" fillId="0" borderId="12" xfId="0" applyNumberFormat="1" applyFont="1" applyBorder="1" applyAlignment="1" applyProtection="1">
      <alignment horizontal="center"/>
      <protection hidden="1"/>
    </xf>
    <xf numFmtId="37" fontId="5" fillId="0" borderId="14" xfId="0" applyNumberFormat="1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37" fontId="3" fillId="0" borderId="41" xfId="0" applyNumberFormat="1" applyFont="1" applyFill="1" applyBorder="1" applyAlignment="1" applyProtection="1">
      <alignment horizontal="center" vertical="center"/>
      <protection hidden="1"/>
    </xf>
    <xf numFmtId="0" fontId="3" fillId="0" borderId="42" xfId="0" applyFont="1" applyFill="1" applyBorder="1" applyAlignment="1" applyProtection="1">
      <alignment horizontal="center" vertical="center"/>
      <protection hidden="1"/>
    </xf>
    <xf numFmtId="0" fontId="3" fillId="0" borderId="40" xfId="0" applyFont="1" applyFill="1" applyBorder="1" applyAlignment="1" applyProtection="1">
      <alignment horizontal="center" vertical="center"/>
      <protection hidden="1"/>
    </xf>
    <xf numFmtId="37" fontId="3" fillId="0" borderId="17" xfId="0" applyNumberFormat="1" applyFont="1" applyFill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37" fontId="3" fillId="0" borderId="47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46" xfId="0" applyFont="1" applyFill="1" applyBorder="1" applyAlignment="1" applyProtection="1">
      <alignment horizontal="center" vertical="center"/>
      <protection hidden="1"/>
    </xf>
    <xf numFmtId="37" fontId="5" fillId="4" borderId="21" xfId="0" applyNumberFormat="1" applyFont="1" applyFill="1" applyBorder="1" applyAlignment="1" applyProtection="1">
      <alignment horizontal="center" vertical="center"/>
      <protection hidden="1"/>
    </xf>
    <xf numFmtId="0" fontId="5" fillId="4" borderId="19" xfId="0" applyFont="1" applyFill="1" applyBorder="1" applyAlignment="1" applyProtection="1">
      <alignment horizontal="center" vertical="center"/>
      <protection hidden="1"/>
    </xf>
    <xf numFmtId="9" fontId="3" fillId="2" borderId="1" xfId="0" applyNumberFormat="1" applyFont="1" applyFill="1" applyBorder="1" applyAlignment="1" applyProtection="1">
      <alignment horizontal="center" vertical="center"/>
      <protection hidden="1"/>
    </xf>
    <xf numFmtId="9" fontId="3" fillId="2" borderId="62" xfId="0" applyNumberFormat="1" applyFont="1" applyFill="1" applyBorder="1" applyAlignment="1" applyProtection="1">
      <alignment horizontal="center" vertical="center"/>
      <protection hidden="1"/>
    </xf>
    <xf numFmtId="164" fontId="3" fillId="0" borderId="17" xfId="0" applyNumberFormat="1" applyFont="1" applyBorder="1" applyAlignment="1" applyProtection="1">
      <alignment horizontal="center" vertical="center"/>
      <protection hidden="1"/>
    </xf>
    <xf numFmtId="164" fontId="3" fillId="0" borderId="15" xfId="0" applyNumberFormat="1" applyFont="1" applyBorder="1" applyAlignment="1" applyProtection="1">
      <alignment horizontal="center" vertical="center"/>
      <protection hidden="1"/>
    </xf>
    <xf numFmtId="164" fontId="3" fillId="0" borderId="16" xfId="0" applyNumberFormat="1" applyFont="1" applyBorder="1" applyAlignment="1" applyProtection="1">
      <alignment horizontal="center" vertical="center"/>
      <protection hidden="1"/>
    </xf>
    <xf numFmtId="9" fontId="3" fillId="2" borderId="37" xfId="0" applyNumberFormat="1" applyFont="1" applyFill="1" applyBorder="1" applyAlignment="1" applyProtection="1">
      <alignment horizontal="center" vertical="center"/>
      <protection hidden="1"/>
    </xf>
    <xf numFmtId="164" fontId="3" fillId="0" borderId="4" xfId="0" applyNumberFormat="1" applyFont="1" applyBorder="1" applyAlignment="1" applyProtection="1">
      <alignment horizontal="center" vertical="center"/>
      <protection hidden="1"/>
    </xf>
    <xf numFmtId="164" fontId="3" fillId="0" borderId="7" xfId="0" applyNumberFormat="1" applyFont="1" applyBorder="1" applyAlignment="1" applyProtection="1">
      <alignment horizontal="center" vertical="center"/>
      <protection hidden="1"/>
    </xf>
    <xf numFmtId="164" fontId="3" fillId="0" borderId="5" xfId="0" applyNumberFormat="1" applyFont="1" applyBorder="1" applyAlignment="1" applyProtection="1">
      <alignment horizontal="center" vertical="center"/>
      <protection hidden="1"/>
    </xf>
    <xf numFmtId="9" fontId="3" fillId="2" borderId="43" xfId="0" applyNumberFormat="1" applyFont="1" applyFill="1" applyBorder="1" applyAlignment="1" applyProtection="1">
      <alignment horizontal="center" vertical="center"/>
      <protection hidden="1"/>
    </xf>
    <xf numFmtId="164" fontId="3" fillId="0" borderId="41" xfId="0" applyNumberFormat="1" applyFont="1" applyBorder="1" applyAlignment="1" applyProtection="1">
      <alignment horizontal="center" vertical="center"/>
      <protection hidden="1"/>
    </xf>
    <xf numFmtId="164" fontId="3" fillId="0" borderId="42" xfId="0" applyNumberFormat="1" applyFont="1" applyBorder="1" applyAlignment="1" applyProtection="1">
      <alignment horizontal="center" vertical="center"/>
      <protection hidden="1"/>
    </xf>
    <xf numFmtId="164" fontId="3" fillId="0" borderId="40" xfId="0" applyNumberFormat="1" applyFont="1" applyBorder="1" applyAlignment="1" applyProtection="1">
      <alignment horizontal="center" vertical="center"/>
      <protection hidden="1"/>
    </xf>
    <xf numFmtId="37" fontId="3" fillId="0" borderId="2" xfId="1" applyNumberFormat="1" applyFont="1" applyBorder="1" applyAlignment="1" applyProtection="1">
      <alignment horizontal="center" vertical="center"/>
      <protection hidden="1"/>
    </xf>
    <xf numFmtId="37" fontId="3" fillId="0" borderId="6" xfId="1" applyNumberFormat="1" applyFont="1" applyBorder="1" applyAlignment="1" applyProtection="1">
      <alignment horizontal="center" vertical="center"/>
      <protection hidden="1"/>
    </xf>
    <xf numFmtId="37" fontId="3" fillId="0" borderId="3" xfId="1" applyNumberFormat="1" applyFont="1" applyBorder="1" applyAlignment="1" applyProtection="1">
      <alignment horizontal="center" vertical="center"/>
      <protection hidden="1"/>
    </xf>
    <xf numFmtId="37" fontId="3" fillId="0" borderId="1" xfId="1" applyNumberFormat="1" applyFont="1" applyBorder="1" applyAlignment="1" applyProtection="1">
      <alignment horizontal="center" vertical="center"/>
      <protection hidden="1"/>
    </xf>
    <xf numFmtId="37" fontId="3" fillId="4" borderId="1" xfId="1" applyNumberFormat="1" applyFont="1" applyFill="1" applyBorder="1" applyAlignment="1" applyProtection="1">
      <alignment horizontal="center" vertical="center"/>
      <protection hidden="1"/>
    </xf>
    <xf numFmtId="37" fontId="22" fillId="0" borderId="41" xfId="1" applyNumberFormat="1" applyFont="1" applyFill="1" applyBorder="1" applyAlignment="1" applyProtection="1">
      <alignment horizontal="center" vertical="center"/>
      <protection hidden="1"/>
    </xf>
    <xf numFmtId="37" fontId="22" fillId="0" borderId="42" xfId="1" applyNumberFormat="1" applyFont="1" applyFill="1" applyBorder="1" applyAlignment="1" applyProtection="1">
      <alignment horizontal="center" vertical="center"/>
      <protection hidden="1"/>
    </xf>
    <xf numFmtId="37" fontId="22" fillId="0" borderId="40" xfId="1" applyNumberFormat="1" applyFont="1" applyFill="1" applyBorder="1" applyAlignment="1" applyProtection="1">
      <alignment horizontal="center" vertical="center"/>
      <protection hidden="1"/>
    </xf>
    <xf numFmtId="37" fontId="22" fillId="0" borderId="4" xfId="1" applyNumberFormat="1" applyFont="1" applyFill="1" applyBorder="1" applyAlignment="1" applyProtection="1">
      <alignment horizontal="center" vertical="center"/>
      <protection hidden="1"/>
    </xf>
    <xf numFmtId="37" fontId="22" fillId="0" borderId="7" xfId="1" applyNumberFormat="1" applyFont="1" applyFill="1" applyBorder="1" applyAlignment="1" applyProtection="1">
      <alignment horizontal="center" vertical="center"/>
      <protection hidden="1"/>
    </xf>
    <xf numFmtId="37" fontId="22" fillId="0" borderId="5" xfId="1" applyNumberFormat="1" applyFont="1" applyFill="1" applyBorder="1" applyAlignment="1" applyProtection="1">
      <alignment horizontal="center" vertical="center"/>
      <protection hidden="1"/>
    </xf>
    <xf numFmtId="165" fontId="2" fillId="0" borderId="4" xfId="0" applyNumberFormat="1" applyFont="1" applyBorder="1" applyAlignment="1" applyProtection="1">
      <alignment horizontal="center" vertical="center"/>
      <protection hidden="1"/>
    </xf>
    <xf numFmtId="165" fontId="2" fillId="0" borderId="7" xfId="0" applyNumberFormat="1" applyFont="1" applyBorder="1" applyAlignment="1" applyProtection="1">
      <alignment horizontal="center" vertical="center"/>
      <protection hidden="1"/>
    </xf>
    <xf numFmtId="165" fontId="2" fillId="0" borderId="32" xfId="0" applyNumberFormat="1" applyFont="1" applyBorder="1" applyAlignment="1" applyProtection="1">
      <alignment horizontal="center" vertical="center"/>
      <protection hidden="1"/>
    </xf>
    <xf numFmtId="165" fontId="2" fillId="0" borderId="2" xfId="0" applyNumberFormat="1" applyFont="1" applyBorder="1" applyAlignment="1" applyProtection="1">
      <alignment horizontal="center" vertical="center"/>
      <protection hidden="1"/>
    </xf>
    <xf numFmtId="165" fontId="2" fillId="0" borderId="6" xfId="0" applyNumberFormat="1" applyFont="1" applyBorder="1" applyAlignment="1" applyProtection="1">
      <alignment horizontal="center" vertical="center"/>
      <protection hidden="1"/>
    </xf>
    <xf numFmtId="165" fontId="2" fillId="0" borderId="13" xfId="0" applyNumberFormat="1" applyFont="1" applyBorder="1" applyAlignment="1" applyProtection="1">
      <alignment horizontal="center" vertical="center"/>
      <protection hidden="1"/>
    </xf>
    <xf numFmtId="165" fontId="2" fillId="0" borderId="17" xfId="0" applyNumberFormat="1" applyFont="1" applyBorder="1" applyAlignment="1" applyProtection="1">
      <alignment horizontal="center" vertical="center"/>
      <protection hidden="1"/>
    </xf>
    <xf numFmtId="165" fontId="2" fillId="0" borderId="15" xfId="0" applyNumberFormat="1" applyFont="1" applyBorder="1" applyAlignment="1" applyProtection="1">
      <alignment horizontal="center" vertical="center"/>
      <protection hidden="1"/>
    </xf>
    <xf numFmtId="165" fontId="2" fillId="0" borderId="18" xfId="0" applyNumberFormat="1" applyFont="1" applyBorder="1" applyAlignment="1" applyProtection="1">
      <alignment horizontal="center" vertical="center"/>
      <protection hidden="1"/>
    </xf>
    <xf numFmtId="165" fontId="2" fillId="0" borderId="29" xfId="0" applyNumberFormat="1" applyFont="1" applyBorder="1" applyAlignment="1" applyProtection="1">
      <alignment horizontal="center"/>
      <protection hidden="1"/>
    </xf>
    <xf numFmtId="165" fontId="2" fillId="0" borderId="25" xfId="0" applyNumberFormat="1" applyFont="1" applyBorder="1" applyAlignment="1" applyProtection="1">
      <alignment horizontal="center"/>
      <protection hidden="1"/>
    </xf>
    <xf numFmtId="165" fontId="2" fillId="0" borderId="24" xfId="0" applyNumberFormat="1" applyFon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</cellXfs>
  <cellStyles count="3">
    <cellStyle name="Milliers" xfId="1" builtinId="3"/>
    <cellStyle name="Normal" xfId="0" builtinId="0"/>
    <cellStyle name="Normal 3" xfId="2"/>
  </cellStyles>
  <dxfs count="0"/>
  <tableStyles count="0" defaultTableStyle="TableStyleMedium9" defaultPivotStyle="PivotStyleLight16"/>
  <colors>
    <mruColors>
      <color rgb="FFE7EC2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nstation!A1"/><Relationship Id="rId2" Type="http://schemas.openxmlformats.org/officeDocument/2006/relationships/hyperlink" Target="#'G 50'!A1"/><Relationship Id="rId1" Type="http://schemas.openxmlformats.org/officeDocument/2006/relationships/hyperlink" Target="#'Recap des Ventes Moi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161925</xdr:rowOff>
    </xdr:from>
    <xdr:to>
      <xdr:col>7</xdr:col>
      <xdr:colOff>38100</xdr:colOff>
      <xdr:row>6</xdr:row>
      <xdr:rowOff>66675</xdr:rowOff>
    </xdr:to>
    <xdr:sp macro="" textlink="">
      <xdr:nvSpPr>
        <xdr:cNvPr id="2" name="Rectangle 1"/>
        <xdr:cNvSpPr/>
      </xdr:nvSpPr>
      <xdr:spPr>
        <a:xfrm>
          <a:off x="790575" y="161925"/>
          <a:ext cx="4581525" cy="104775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>
          <a:scene3d>
            <a:camera prst="isometricOffAxis1Right"/>
            <a:lightRig rig="threePt" dir="t"/>
          </a:scene3d>
        </a:bodyPr>
        <a:lstStyle/>
        <a:p>
          <a:pPr algn="ctr"/>
          <a:r>
            <a:rPr lang="fr-FR" sz="2000" b="1">
              <a:solidFill>
                <a:schemeClr val="accent1"/>
              </a:solidFill>
              <a:latin typeface="Andalus" pitchFamily="18" charset="-78"/>
              <a:cs typeface="Andalus" pitchFamily="18" charset="-78"/>
            </a:rPr>
            <a:t>Recap des ventes mois</a:t>
          </a:r>
        </a:p>
        <a:p>
          <a:pPr algn="ctr"/>
          <a:r>
            <a:rPr lang="fr-FR" sz="1600" b="1">
              <a:solidFill>
                <a:schemeClr val="accent1"/>
              </a:solidFill>
              <a:latin typeface="Andalus" pitchFamily="18" charset="-78"/>
              <a:cs typeface="Andalus" pitchFamily="18" charset="-78"/>
            </a:rPr>
            <a:t>CONSTATATION FACTURE DE VENTE</a:t>
          </a:r>
        </a:p>
        <a:p>
          <a:pPr algn="ctr"/>
          <a:endParaRPr lang="fr-FR" sz="1600" b="1">
            <a:solidFill>
              <a:schemeClr val="accent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7</xdr:col>
      <xdr:colOff>732000</xdr:colOff>
      <xdr:row>1</xdr:row>
      <xdr:rowOff>114000</xdr:rowOff>
    </xdr:from>
    <xdr:to>
      <xdr:col>9</xdr:col>
      <xdr:colOff>0</xdr:colOff>
      <xdr:row>5</xdr:row>
      <xdr:rowOff>0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6066000" y="304500"/>
          <a:ext cx="792000" cy="6480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fr-FR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clic</a:t>
          </a:r>
        </a:p>
      </xdr:txBody>
    </xdr:sp>
    <xdr:clientData/>
  </xdr:twoCellAnchor>
  <xdr:twoCellAnchor>
    <xdr:from>
      <xdr:col>1</xdr:col>
      <xdr:colOff>19049</xdr:colOff>
      <xdr:row>8</xdr:row>
      <xdr:rowOff>19050</xdr:rowOff>
    </xdr:from>
    <xdr:to>
      <xdr:col>7</xdr:col>
      <xdr:colOff>9524</xdr:colOff>
      <xdr:row>11</xdr:row>
      <xdr:rowOff>171450</xdr:rowOff>
    </xdr:to>
    <xdr:sp macro="" textlink="">
      <xdr:nvSpPr>
        <xdr:cNvPr id="4" name="Rectangle 3"/>
        <xdr:cNvSpPr/>
      </xdr:nvSpPr>
      <xdr:spPr>
        <a:xfrm>
          <a:off x="781049" y="1543050"/>
          <a:ext cx="4562475" cy="7239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>
          <a:scene3d>
            <a:camera prst="isometricOffAxis1Right"/>
            <a:lightRig rig="threePt" dir="t"/>
          </a:scene3d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DECLARATION    G 50</a:t>
          </a:r>
          <a:endParaRPr lang="fr-FR" sz="3200">
            <a:solidFill>
              <a:schemeClr val="accent1"/>
            </a:solidFill>
          </a:endParaRPr>
        </a:p>
      </xdr:txBody>
    </xdr:sp>
    <xdr:clientData/>
  </xdr:twoCellAnchor>
  <xdr:twoCellAnchor>
    <xdr:from>
      <xdr:col>7</xdr:col>
      <xdr:colOff>732000</xdr:colOff>
      <xdr:row>8</xdr:row>
      <xdr:rowOff>0</xdr:rowOff>
    </xdr:from>
    <xdr:to>
      <xdr:col>9</xdr:col>
      <xdr:colOff>0</xdr:colOff>
      <xdr:row>11</xdr:row>
      <xdr:rowOff>76500</xdr:rowOff>
    </xdr:to>
    <xdr:sp macro="" textlink="">
      <xdr:nvSpPr>
        <xdr:cNvPr id="5" name="Ellipse 4">
          <a:hlinkClick xmlns:r="http://schemas.openxmlformats.org/officeDocument/2006/relationships" r:id="rId2"/>
        </xdr:cNvPr>
        <xdr:cNvSpPr/>
      </xdr:nvSpPr>
      <xdr:spPr>
        <a:xfrm>
          <a:off x="6066000" y="1524000"/>
          <a:ext cx="792000" cy="6480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fr-FR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clic</a:t>
          </a:r>
        </a:p>
      </xdr:txBody>
    </xdr:sp>
    <xdr:clientData/>
  </xdr:twoCellAnchor>
  <xdr:twoCellAnchor>
    <xdr:from>
      <xdr:col>0</xdr:col>
      <xdr:colOff>761999</xdr:colOff>
      <xdr:row>14</xdr:row>
      <xdr:rowOff>9525</xdr:rowOff>
    </xdr:from>
    <xdr:to>
      <xdr:col>6</xdr:col>
      <xdr:colOff>752474</xdr:colOff>
      <xdr:row>17</xdr:row>
      <xdr:rowOff>161925</xdr:rowOff>
    </xdr:to>
    <xdr:sp macro="" textlink="">
      <xdr:nvSpPr>
        <xdr:cNvPr id="6" name="Rectangle 5"/>
        <xdr:cNvSpPr/>
      </xdr:nvSpPr>
      <xdr:spPr>
        <a:xfrm>
          <a:off x="761999" y="2676525"/>
          <a:ext cx="4562475" cy="7239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>
          <a:scene3d>
            <a:camera prst="isometricOffAxis1Right"/>
            <a:lightRig rig="threePt" dir="t"/>
          </a:scene3d>
        </a:bodyPr>
        <a:lstStyle/>
        <a:p>
          <a:pPr algn="ctr"/>
          <a:r>
            <a:rPr lang="fr-FR" sz="16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SCF - COMPTABILISATION DE LA DECLARATION G50</a:t>
          </a:r>
          <a:endParaRPr lang="fr-FR" sz="2400">
            <a:solidFill>
              <a:schemeClr val="accent1"/>
            </a:solidFill>
          </a:endParaRPr>
        </a:p>
      </xdr:txBody>
    </xdr:sp>
    <xdr:clientData/>
  </xdr:twoCellAnchor>
  <xdr:twoCellAnchor>
    <xdr:from>
      <xdr:col>7</xdr:col>
      <xdr:colOff>732000</xdr:colOff>
      <xdr:row>14</xdr:row>
      <xdr:rowOff>0</xdr:rowOff>
    </xdr:from>
    <xdr:to>
      <xdr:col>9</xdr:col>
      <xdr:colOff>0</xdr:colOff>
      <xdr:row>17</xdr:row>
      <xdr:rowOff>76500</xdr:rowOff>
    </xdr:to>
    <xdr:sp macro="" textlink="">
      <xdr:nvSpPr>
        <xdr:cNvPr id="7" name="Ellipse 6">
          <a:hlinkClick xmlns:r="http://schemas.openxmlformats.org/officeDocument/2006/relationships" r:id="rId3"/>
        </xdr:cNvPr>
        <xdr:cNvSpPr/>
      </xdr:nvSpPr>
      <xdr:spPr>
        <a:xfrm>
          <a:off x="6066000" y="2667000"/>
          <a:ext cx="792000" cy="648000"/>
        </a:xfrm>
        <a:prstGeom prst="ellipse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fr-FR" sz="11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clic</a:t>
          </a:r>
        </a:p>
      </xdr:txBody>
    </xdr:sp>
    <xdr:clientData/>
  </xdr:twoCellAnchor>
  <xdr:twoCellAnchor>
    <xdr:from>
      <xdr:col>10</xdr:col>
      <xdr:colOff>142875</xdr:colOff>
      <xdr:row>3</xdr:row>
      <xdr:rowOff>1</xdr:rowOff>
    </xdr:from>
    <xdr:to>
      <xdr:col>12</xdr:col>
      <xdr:colOff>95250</xdr:colOff>
      <xdr:row>4</xdr:row>
      <xdr:rowOff>57150</xdr:rowOff>
    </xdr:to>
    <xdr:sp macro="" textlink="">
      <xdr:nvSpPr>
        <xdr:cNvPr id="10" name="Rectangle 9"/>
        <xdr:cNvSpPr/>
      </xdr:nvSpPr>
      <xdr:spPr>
        <a:xfrm>
          <a:off x="7762875" y="571501"/>
          <a:ext cx="1476375" cy="247649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Saisie </a:t>
          </a:r>
          <a:endParaRPr lang="fr-FR"/>
        </a:p>
      </xdr:txBody>
    </xdr:sp>
    <xdr:clientData/>
  </xdr:twoCellAnchor>
  <xdr:twoCellAnchor>
    <xdr:from>
      <xdr:col>8</xdr:col>
      <xdr:colOff>685799</xdr:colOff>
      <xdr:row>7</xdr:row>
      <xdr:rowOff>28575</xdr:rowOff>
    </xdr:from>
    <xdr:to>
      <xdr:col>14</xdr:col>
      <xdr:colOff>638175</xdr:colOff>
      <xdr:row>12</xdr:row>
      <xdr:rowOff>28575</xdr:rowOff>
    </xdr:to>
    <xdr:sp macro="" textlink="">
      <xdr:nvSpPr>
        <xdr:cNvPr id="13" name="Organigramme : Données 12"/>
        <xdr:cNvSpPr/>
      </xdr:nvSpPr>
      <xdr:spPr>
        <a:xfrm>
          <a:off x="6781799" y="1362075"/>
          <a:ext cx="4524376" cy="952500"/>
        </a:xfrm>
        <a:prstGeom prst="flowChartInputOutput">
          <a:avLst/>
        </a:prstGeom>
      </xdr:spPr>
      <xdr:style>
        <a:lnRef idx="2">
          <a:schemeClr val="accent1">
            <a:shade val="50000"/>
          </a:schemeClr>
        </a:lnRef>
        <a:fillRef idx="1002">
          <a:schemeClr val="dk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endParaRPr lang="fr-FR" sz="1100" b="0">
            <a:solidFill>
              <a:schemeClr val="lt1"/>
            </a:solidFill>
            <a:effectLst>
              <a:outerShdw blurRad="50800" dist="38100" algn="tr" rotWithShape="0">
                <a:prstClr val="black">
                  <a:alpha val="40000"/>
                </a:prstClr>
              </a:outerShdw>
            </a:effectLst>
            <a:latin typeface="+mn-lt"/>
            <a:ea typeface="+mn-ea"/>
            <a:cs typeface="+mn-cs"/>
          </a:endParaRPr>
        </a:p>
        <a:p>
          <a:r>
            <a:rPr lang="ar-DZ" sz="1400" b="1">
              <a:solidFill>
                <a:schemeClr val="lt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والله أعلم وصلي الله علي البشير النذير</a:t>
          </a:r>
          <a:endParaRPr lang="fr-FR" sz="1400" b="1">
            <a:solidFill>
              <a:schemeClr val="lt1"/>
            </a:solidFill>
            <a:effectLst>
              <a:outerShdw blurRad="50800" dist="38100" algn="tr" rotWithShape="0">
                <a:prstClr val="black">
                  <a:alpha val="40000"/>
                </a:prstClr>
              </a:outerShdw>
            </a:effectLst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1600" b="1">
              <a:solidFill>
                <a:schemeClr val="lt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ربي يسر و أعن </a:t>
          </a:r>
          <a:endParaRPr lang="fr-FR" sz="1600" b="1">
            <a:solidFill>
              <a:schemeClr val="lt1"/>
            </a:solidFill>
            <a:effectLst>
              <a:outerShdw blurRad="50800" dist="38100" algn="tr" rotWithShape="0">
                <a:prstClr val="black">
                  <a:alpha val="40000"/>
                </a:prstClr>
              </a:outerShdw>
            </a:effectLst>
            <a:latin typeface="+mn-lt"/>
            <a:ea typeface="+mn-ea"/>
            <a:cs typeface="+mn-cs"/>
          </a:endParaRPr>
        </a:p>
        <a:p>
          <a:endParaRPr lang="fr-FR" sz="1100" b="0">
            <a:solidFill>
              <a:schemeClr val="lt1"/>
            </a:solidFill>
            <a:effectLst>
              <a:outerShdw blurRad="50800" dist="38100" algn="tr" rotWithShape="0">
                <a:prstClr val="black">
                  <a:alpha val="40000"/>
                </a:prstClr>
              </a:outerShdw>
            </a:effectLst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609601</xdr:colOff>
      <xdr:row>13</xdr:row>
      <xdr:rowOff>0</xdr:rowOff>
    </xdr:from>
    <xdr:to>
      <xdr:col>12</xdr:col>
      <xdr:colOff>704851</xdr:colOff>
      <xdr:row>16</xdr:row>
      <xdr:rowOff>41148</xdr:rowOff>
    </xdr:to>
    <xdr:sp macro="" textlink="">
      <xdr:nvSpPr>
        <xdr:cNvPr id="14" name="Organigramme : Données 13"/>
        <xdr:cNvSpPr/>
      </xdr:nvSpPr>
      <xdr:spPr>
        <a:xfrm>
          <a:off x="7467601" y="2476500"/>
          <a:ext cx="2381250" cy="612648"/>
        </a:xfrm>
        <a:prstGeom prst="flowChartInputOutput">
          <a:avLst/>
        </a:prstGeom>
      </xdr:spPr>
      <xdr:style>
        <a:lnRef idx="2">
          <a:schemeClr val="accent6"/>
        </a:lnRef>
        <a:fillRef idx="1002">
          <a:schemeClr val="lt2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>
          <a:scene3d>
            <a:camera prst="isometricOffAxis1Right"/>
            <a:lightRig rig="threePt" dir="t"/>
          </a:scene3d>
        </a:bodyPr>
        <a:lstStyle/>
        <a:p>
          <a:pPr algn="ctr"/>
          <a:r>
            <a:rPr lang="fr-FR" sz="1100" b="1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daoud</a:t>
          </a:r>
        </a:p>
        <a:p>
          <a:r>
            <a:rPr lang="fr-FR" sz="1100" b="1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  mois38200@gmail,com </a:t>
          </a:r>
        </a:p>
      </xdr:txBody>
    </xdr:sp>
    <xdr:clientData/>
  </xdr:twoCellAnchor>
  <xdr:twoCellAnchor>
    <xdr:from>
      <xdr:col>10</xdr:col>
      <xdr:colOff>266699</xdr:colOff>
      <xdr:row>17</xdr:row>
      <xdr:rowOff>104775</xdr:rowOff>
    </xdr:from>
    <xdr:to>
      <xdr:col>12</xdr:col>
      <xdr:colOff>333374</xdr:colOff>
      <xdr:row>23</xdr:row>
      <xdr:rowOff>142874</xdr:rowOff>
    </xdr:to>
    <xdr:sp macro="" textlink="">
      <xdr:nvSpPr>
        <xdr:cNvPr id="12" name="Étoile à 7 branches 11"/>
        <xdr:cNvSpPr/>
      </xdr:nvSpPr>
      <xdr:spPr>
        <a:xfrm>
          <a:off x="7886699" y="3343275"/>
          <a:ext cx="1590675" cy="1181099"/>
        </a:xfrm>
        <a:prstGeom prst="star7">
          <a:avLst/>
        </a:prstGeom>
        <a:solidFill>
          <a:srgbClr val="E7EC20">
            <a:alpha val="98039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>
          <a:prstTxWarp prst="textStop">
            <a:avLst/>
          </a:prstTxWarp>
        </a:bodyPr>
        <a:lstStyle/>
        <a:p>
          <a:pPr algn="ctr"/>
          <a:r>
            <a:rPr lang="ar-SA" sz="1100" b="1">
              <a:solidFill>
                <a:schemeClr val="tx1"/>
              </a:solidFill>
              <a:latin typeface="+mn-lt"/>
              <a:ea typeface="+mn-ea"/>
              <a:cs typeface="+mn-cs"/>
            </a:rPr>
            <a:t>دافع عن دين وهوية والوطن والجيش </a:t>
          </a:r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</xdr:colOff>
      <xdr:row>39</xdr:row>
      <xdr:rowOff>38100</xdr:rowOff>
    </xdr:from>
    <xdr:to>
      <xdr:col>24</xdr:col>
      <xdr:colOff>581025</xdr:colOff>
      <xdr:row>51</xdr:row>
      <xdr:rowOff>9525</xdr:rowOff>
    </xdr:to>
    <xdr:cxnSp macro="">
      <xdr:nvCxnSpPr>
        <xdr:cNvPr id="5" name="Connecteur droit 4"/>
        <xdr:cNvCxnSpPr/>
      </xdr:nvCxnSpPr>
      <xdr:spPr>
        <a:xfrm flipV="1">
          <a:off x="7858125" y="8820150"/>
          <a:ext cx="1790700" cy="3448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628649</xdr:colOff>
      <xdr:row>0</xdr:row>
      <xdr:rowOff>66675</xdr:rowOff>
    </xdr:from>
    <xdr:to>
      <xdr:col>39</xdr:col>
      <xdr:colOff>152400</xdr:colOff>
      <xdr:row>3</xdr:row>
      <xdr:rowOff>19050</xdr:rowOff>
    </xdr:to>
    <xdr:sp macro="" textlink="">
      <xdr:nvSpPr>
        <xdr:cNvPr id="12" name="Ellipse 11">
          <a:hlinkClick xmlns:r="http://schemas.openxmlformats.org/officeDocument/2006/relationships" r:id="rId1"/>
        </xdr:cNvPr>
        <xdr:cNvSpPr/>
      </xdr:nvSpPr>
      <xdr:spPr>
        <a:xfrm>
          <a:off x="9696449" y="66675"/>
          <a:ext cx="533401" cy="6000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371475</xdr:colOff>
      <xdr:row>0</xdr:row>
      <xdr:rowOff>38100</xdr:rowOff>
    </xdr:from>
    <xdr:to>
      <xdr:col>24</xdr:col>
      <xdr:colOff>349495</xdr:colOff>
      <xdr:row>7</xdr:row>
      <xdr:rowOff>161926</xdr:rowOff>
    </xdr:to>
    <xdr:sp macro="" textlink="">
      <xdr:nvSpPr>
        <xdr:cNvPr id="2" name="Rectangle 136"/>
        <xdr:cNvSpPr>
          <a:spLocks noChangeArrowheads="1"/>
        </xdr:cNvSpPr>
      </xdr:nvSpPr>
      <xdr:spPr bwMode="auto">
        <a:xfrm>
          <a:off x="8753475" y="38100"/>
          <a:ext cx="740020" cy="145732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305" tIns="22860" rIns="27305" bIns="0" anchor="t" upright="1"/>
        <a:lstStyle/>
        <a:p>
          <a:pPr algn="ctr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Geneva"/>
            </a:rPr>
            <a:t>La présente déclaration doit être déposée à la recette des impôts dans les VINGT PREMIERS JOURS DU MOIS</a:t>
          </a:r>
        </a:p>
      </xdr:txBody>
    </xdr:sp>
    <xdr:clientData/>
  </xdr:twoCellAnchor>
  <xdr:twoCellAnchor>
    <xdr:from>
      <xdr:col>15</xdr:col>
      <xdr:colOff>171450</xdr:colOff>
      <xdr:row>101</xdr:row>
      <xdr:rowOff>123824</xdr:rowOff>
    </xdr:from>
    <xdr:to>
      <xdr:col>15</xdr:col>
      <xdr:colOff>180975</xdr:colOff>
      <xdr:row>104</xdr:row>
      <xdr:rowOff>76199</xdr:rowOff>
    </xdr:to>
    <xdr:sp macro="" textlink="">
      <xdr:nvSpPr>
        <xdr:cNvPr id="4" name="Line 315"/>
        <xdr:cNvSpPr>
          <a:spLocks noChangeShapeType="1"/>
        </xdr:cNvSpPr>
      </xdr:nvSpPr>
      <xdr:spPr bwMode="auto">
        <a:xfrm>
          <a:off x="5686425" y="21497924"/>
          <a:ext cx="9525" cy="52387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28575</xdr:colOff>
      <xdr:row>104</xdr:row>
      <xdr:rowOff>76200</xdr:rowOff>
    </xdr:from>
    <xdr:to>
      <xdr:col>15</xdr:col>
      <xdr:colOff>180975</xdr:colOff>
      <xdr:row>104</xdr:row>
      <xdr:rowOff>76200</xdr:rowOff>
    </xdr:to>
    <xdr:sp macro="" textlink="">
      <xdr:nvSpPr>
        <xdr:cNvPr id="5" name="Line 316"/>
        <xdr:cNvSpPr>
          <a:spLocks noChangeShapeType="1"/>
        </xdr:cNvSpPr>
      </xdr:nvSpPr>
      <xdr:spPr bwMode="auto">
        <a:xfrm flipV="1">
          <a:off x="5543550" y="22021800"/>
          <a:ext cx="152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200026</xdr:colOff>
      <xdr:row>101</xdr:row>
      <xdr:rowOff>104775</xdr:rowOff>
    </xdr:from>
    <xdr:to>
      <xdr:col>16</xdr:col>
      <xdr:colOff>0</xdr:colOff>
      <xdr:row>101</xdr:row>
      <xdr:rowOff>114298</xdr:rowOff>
    </xdr:to>
    <xdr:sp macro="" textlink="">
      <xdr:nvSpPr>
        <xdr:cNvPr id="6" name="Line 314"/>
        <xdr:cNvSpPr>
          <a:spLocks noChangeShapeType="1"/>
        </xdr:cNvSpPr>
      </xdr:nvSpPr>
      <xdr:spPr bwMode="auto">
        <a:xfrm flipV="1">
          <a:off x="5715001" y="21478875"/>
          <a:ext cx="180974" cy="9523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95250</xdr:colOff>
      <xdr:row>7</xdr:row>
      <xdr:rowOff>28575</xdr:rowOff>
    </xdr:from>
    <xdr:to>
      <xdr:col>10</xdr:col>
      <xdr:colOff>0</xdr:colOff>
      <xdr:row>10</xdr:row>
      <xdr:rowOff>38100</xdr:rowOff>
    </xdr:to>
    <xdr:sp macro="" textlink="">
      <xdr:nvSpPr>
        <xdr:cNvPr id="7" name="Ellipse 6">
          <a:hlinkClick xmlns:r="http://schemas.openxmlformats.org/officeDocument/2006/relationships" r:id="rId1"/>
        </xdr:cNvPr>
        <xdr:cNvSpPr/>
      </xdr:nvSpPr>
      <xdr:spPr>
        <a:xfrm>
          <a:off x="3143250" y="1457325"/>
          <a:ext cx="666750" cy="5810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15</xdr:row>
      <xdr:rowOff>47625</xdr:rowOff>
    </xdr:from>
    <xdr:to>
      <xdr:col>15</xdr:col>
      <xdr:colOff>352425</xdr:colOff>
      <xdr:row>21</xdr:row>
      <xdr:rowOff>247650</xdr:rowOff>
    </xdr:to>
    <xdr:cxnSp macro="">
      <xdr:nvCxnSpPr>
        <xdr:cNvPr id="2" name="Connecteur droit 1"/>
        <xdr:cNvCxnSpPr/>
      </xdr:nvCxnSpPr>
      <xdr:spPr>
        <a:xfrm flipV="1">
          <a:off x="4972050" y="5829300"/>
          <a:ext cx="1095375" cy="1800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6</xdr:row>
      <xdr:rowOff>38100</xdr:rowOff>
    </xdr:from>
    <xdr:to>
      <xdr:col>12</xdr:col>
      <xdr:colOff>352425</xdr:colOff>
      <xdr:row>9</xdr:row>
      <xdr:rowOff>0</xdr:rowOff>
    </xdr:to>
    <xdr:cxnSp macro="">
      <xdr:nvCxnSpPr>
        <xdr:cNvPr id="3" name="Connecteur droit 2"/>
        <xdr:cNvCxnSpPr/>
      </xdr:nvCxnSpPr>
      <xdr:spPr>
        <a:xfrm flipV="1">
          <a:off x="3838575" y="3514725"/>
          <a:ext cx="1085850" cy="771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0</xdr:row>
      <xdr:rowOff>47625</xdr:rowOff>
    </xdr:from>
    <xdr:to>
      <xdr:col>18</xdr:col>
      <xdr:colOff>238125</xdr:colOff>
      <xdr:row>2</xdr:row>
      <xdr:rowOff>47625</xdr:rowOff>
    </xdr:to>
    <xdr:sp macro="" textlink="">
      <xdr:nvSpPr>
        <xdr:cNvPr id="4" name="Ellipse 3">
          <a:hlinkClick xmlns:r="http://schemas.openxmlformats.org/officeDocument/2006/relationships" r:id="rId1"/>
        </xdr:cNvPr>
        <xdr:cNvSpPr/>
      </xdr:nvSpPr>
      <xdr:spPr>
        <a:xfrm>
          <a:off x="6572250" y="47625"/>
          <a:ext cx="523875" cy="5524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J3:M4"/>
  <sheetViews>
    <sheetView showGridLines="0" showRowColHeaders="0" tabSelected="1" workbookViewId="0"/>
  </sheetViews>
  <sheetFormatPr baseColWidth="10" defaultRowHeight="15"/>
  <cols>
    <col min="1" max="16384" width="11.42578125" style="52"/>
  </cols>
  <sheetData>
    <row r="3" spans="10:13" ht="15" customHeight="1">
      <c r="J3" s="51"/>
    </row>
    <row r="4" spans="10:13" ht="15" customHeight="1">
      <c r="J4" s="62" t="s">
        <v>264</v>
      </c>
      <c r="M4" s="62" t="s">
        <v>264</v>
      </c>
    </row>
  </sheetData>
  <sheetProtection password="C7AA" sheet="1" objects="1" scenarios="1"/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O63"/>
  <sheetViews>
    <sheetView showGridLines="0" showRowColHeaders="0" workbookViewId="0"/>
  </sheetViews>
  <sheetFormatPr baseColWidth="10" defaultRowHeight="15"/>
  <cols>
    <col min="1" max="16" width="5.7109375" style="28" customWidth="1"/>
    <col min="17" max="17" width="5" style="28" customWidth="1"/>
    <col min="18" max="18" width="2.7109375" style="28" customWidth="1"/>
    <col min="19" max="19" width="6.85546875" style="28" customWidth="1"/>
    <col min="20" max="21" width="5.7109375" style="28" customWidth="1"/>
    <col min="22" max="22" width="7.140625" style="28" customWidth="1"/>
    <col min="23" max="24" width="5.7109375" style="28" customWidth="1"/>
    <col min="25" max="25" width="9.42578125" style="28" customWidth="1"/>
    <col min="26" max="26" width="3.42578125" style="28" hidden="1" customWidth="1"/>
    <col min="27" max="27" width="14.140625" style="28" hidden="1" customWidth="1"/>
    <col min="28" max="28" width="7" style="28" hidden="1" customWidth="1"/>
    <col min="29" max="29" width="5.42578125" style="28" hidden="1" customWidth="1"/>
    <col min="30" max="30" width="12.28515625" style="28" hidden="1" customWidth="1"/>
    <col min="31" max="34" width="5.7109375" style="28" hidden="1" customWidth="1"/>
    <col min="35" max="35" width="7" style="28" hidden="1" customWidth="1"/>
    <col min="36" max="38" width="5.7109375" style="28" hidden="1" customWidth="1"/>
    <col min="39" max="42" width="5.7109375" style="28" customWidth="1"/>
    <col min="43" max="16384" width="11.42578125" style="28"/>
  </cols>
  <sheetData>
    <row r="3" spans="1:35" ht="21" customHeight="1">
      <c r="E3" s="127" t="s">
        <v>120</v>
      </c>
      <c r="F3" s="127"/>
      <c r="G3" s="127"/>
      <c r="H3" s="127"/>
      <c r="I3" s="127"/>
      <c r="J3" s="127"/>
      <c r="K3" s="127"/>
      <c r="L3" s="127"/>
      <c r="M3" s="127"/>
      <c r="P3" s="111" t="s">
        <v>8</v>
      </c>
      <c r="Q3" s="112"/>
      <c r="R3" s="113"/>
      <c r="S3" s="111">
        <v>2020</v>
      </c>
      <c r="T3" s="113"/>
    </row>
    <row r="5" spans="1:35">
      <c r="AB5" s="28">
        <v>0</v>
      </c>
    </row>
    <row r="6" spans="1:35" ht="21.75" thickBot="1">
      <c r="AB6" s="29">
        <v>0.09</v>
      </c>
      <c r="AC6" s="29"/>
    </row>
    <row r="7" spans="1:35" s="34" customFormat="1" ht="21.75" thickBot="1">
      <c r="A7" s="134" t="s">
        <v>0</v>
      </c>
      <c r="B7" s="135"/>
      <c r="C7" s="136" t="s">
        <v>1</v>
      </c>
      <c r="D7" s="137"/>
      <c r="E7" s="136" t="s">
        <v>2</v>
      </c>
      <c r="F7" s="137"/>
      <c r="G7" s="136" t="s">
        <v>3</v>
      </c>
      <c r="H7" s="129"/>
      <c r="I7" s="129"/>
      <c r="J7" s="129"/>
      <c r="K7" s="129"/>
      <c r="L7" s="129"/>
      <c r="M7" s="129"/>
      <c r="N7" s="137"/>
      <c r="O7" s="136" t="s">
        <v>4</v>
      </c>
      <c r="P7" s="129"/>
      <c r="Q7" s="129"/>
      <c r="R7" s="137"/>
      <c r="S7" s="30" t="s">
        <v>26</v>
      </c>
      <c r="T7" s="136" t="s">
        <v>5</v>
      </c>
      <c r="U7" s="129"/>
      <c r="V7" s="137"/>
      <c r="W7" s="136" t="s">
        <v>6</v>
      </c>
      <c r="X7" s="129"/>
      <c r="Y7" s="130"/>
      <c r="Z7" s="31"/>
      <c r="AA7" s="31"/>
      <c r="AB7" s="32">
        <v>0.19</v>
      </c>
      <c r="AC7" s="32"/>
      <c r="AD7" s="33">
        <v>0.19</v>
      </c>
      <c r="AE7" s="131">
        <v>0.09</v>
      </c>
      <c r="AF7" s="132"/>
      <c r="AG7" s="133"/>
      <c r="AH7" s="129">
        <v>0</v>
      </c>
      <c r="AI7" s="130"/>
    </row>
    <row r="8" spans="1:35" ht="21">
      <c r="A8" s="88">
        <v>44228</v>
      </c>
      <c r="B8" s="89"/>
      <c r="C8" s="114" t="s">
        <v>283</v>
      </c>
      <c r="D8" s="115"/>
      <c r="E8" s="116" t="s">
        <v>27</v>
      </c>
      <c r="F8" s="117"/>
      <c r="G8" s="118"/>
      <c r="H8" s="119"/>
      <c r="I8" s="119"/>
      <c r="J8" s="119"/>
      <c r="K8" s="119"/>
      <c r="L8" s="119"/>
      <c r="M8" s="119"/>
      <c r="N8" s="120"/>
      <c r="O8" s="121">
        <v>0</v>
      </c>
      <c r="P8" s="122"/>
      <c r="Q8" s="122"/>
      <c r="R8" s="123"/>
      <c r="S8" s="2">
        <v>0.19</v>
      </c>
      <c r="T8" s="124">
        <v>0</v>
      </c>
      <c r="U8" s="125"/>
      <c r="V8" s="126"/>
      <c r="W8" s="76">
        <f>O8+AA8+T8</f>
        <v>0</v>
      </c>
      <c r="X8" s="77"/>
      <c r="Y8" s="78"/>
      <c r="AA8" s="35">
        <f>O8*S8</f>
        <v>0</v>
      </c>
      <c r="AB8" s="28" t="s">
        <v>7</v>
      </c>
      <c r="AD8" s="36">
        <f>IF(S8=19%,O8,0)</f>
        <v>0</v>
      </c>
      <c r="AE8" s="128">
        <f>IF(S8=9%,O8,0)</f>
        <v>0</v>
      </c>
      <c r="AF8" s="128"/>
      <c r="AG8" s="128"/>
      <c r="AH8" s="128">
        <f>IF(S8=0%,O8,0)</f>
        <v>0</v>
      </c>
      <c r="AI8" s="128"/>
    </row>
    <row r="9" spans="1:35" ht="21">
      <c r="A9" s="88">
        <v>44229</v>
      </c>
      <c r="B9" s="89"/>
      <c r="C9" s="109" t="s">
        <v>38</v>
      </c>
      <c r="D9" s="110"/>
      <c r="E9" s="92" t="s">
        <v>28</v>
      </c>
      <c r="F9" s="93"/>
      <c r="G9" s="103"/>
      <c r="H9" s="104"/>
      <c r="I9" s="104"/>
      <c r="J9" s="104"/>
      <c r="K9" s="104"/>
      <c r="L9" s="104"/>
      <c r="M9" s="104"/>
      <c r="N9" s="105"/>
      <c r="O9" s="106">
        <v>2000</v>
      </c>
      <c r="P9" s="107"/>
      <c r="Q9" s="107"/>
      <c r="R9" s="108"/>
      <c r="S9" s="3">
        <v>0.19</v>
      </c>
      <c r="T9" s="100">
        <v>20</v>
      </c>
      <c r="U9" s="101"/>
      <c r="V9" s="102"/>
      <c r="W9" s="76">
        <f t="shared" ref="W9:W19" si="0">O9+AA9+T9</f>
        <v>2400</v>
      </c>
      <c r="X9" s="77"/>
      <c r="Y9" s="78"/>
      <c r="AA9" s="35">
        <f t="shared" ref="AA9:AA19" si="1">O9*S9</f>
        <v>380</v>
      </c>
      <c r="AB9" s="28" t="s">
        <v>8</v>
      </c>
      <c r="AD9" s="36">
        <f t="shared" ref="AD9:AD19" si="2">IF(S9=19%,O9,0)</f>
        <v>2000</v>
      </c>
      <c r="AE9" s="128">
        <f t="shared" ref="AE9:AE19" si="3">IF(S9=9%,O9,0)</f>
        <v>0</v>
      </c>
      <c r="AF9" s="128"/>
      <c r="AG9" s="128"/>
      <c r="AH9" s="128">
        <f t="shared" ref="AH9:AH19" si="4">IF(S9=0%,O9,0)</f>
        <v>0</v>
      </c>
      <c r="AI9" s="128"/>
    </row>
    <row r="10" spans="1:35" ht="21">
      <c r="A10" s="88">
        <v>44230</v>
      </c>
      <c r="B10" s="89"/>
      <c r="C10" s="109" t="s">
        <v>39</v>
      </c>
      <c r="D10" s="110"/>
      <c r="E10" s="92" t="s">
        <v>29</v>
      </c>
      <c r="F10" s="93"/>
      <c r="G10" s="103"/>
      <c r="H10" s="104"/>
      <c r="I10" s="104"/>
      <c r="J10" s="104"/>
      <c r="K10" s="104"/>
      <c r="L10" s="104"/>
      <c r="M10" s="104"/>
      <c r="N10" s="105"/>
      <c r="O10" s="106">
        <v>0</v>
      </c>
      <c r="P10" s="107"/>
      <c r="Q10" s="107"/>
      <c r="R10" s="108"/>
      <c r="S10" s="3">
        <v>0</v>
      </c>
      <c r="T10" s="100">
        <v>0</v>
      </c>
      <c r="U10" s="101"/>
      <c r="V10" s="102"/>
      <c r="W10" s="76">
        <f t="shared" si="0"/>
        <v>0</v>
      </c>
      <c r="X10" s="77"/>
      <c r="Y10" s="78"/>
      <c r="AA10" s="35">
        <f t="shared" si="1"/>
        <v>0</v>
      </c>
      <c r="AB10" s="28" t="s">
        <v>9</v>
      </c>
      <c r="AD10" s="36">
        <f t="shared" si="2"/>
        <v>0</v>
      </c>
      <c r="AE10" s="128">
        <f t="shared" si="3"/>
        <v>0</v>
      </c>
      <c r="AF10" s="128"/>
      <c r="AG10" s="128"/>
      <c r="AH10" s="128">
        <f t="shared" si="4"/>
        <v>0</v>
      </c>
      <c r="AI10" s="128"/>
    </row>
    <row r="11" spans="1:35" ht="21">
      <c r="A11" s="88">
        <v>44231</v>
      </c>
      <c r="B11" s="89"/>
      <c r="C11" s="109" t="s">
        <v>40</v>
      </c>
      <c r="D11" s="110"/>
      <c r="E11" s="92" t="s">
        <v>30</v>
      </c>
      <c r="F11" s="93"/>
      <c r="G11" s="103"/>
      <c r="H11" s="104"/>
      <c r="I11" s="104"/>
      <c r="J11" s="104"/>
      <c r="K11" s="104"/>
      <c r="L11" s="104"/>
      <c r="M11" s="104"/>
      <c r="N11" s="105"/>
      <c r="O11" s="106">
        <v>0</v>
      </c>
      <c r="P11" s="107"/>
      <c r="Q11" s="107"/>
      <c r="R11" s="108"/>
      <c r="S11" s="3">
        <v>0</v>
      </c>
      <c r="T11" s="100">
        <v>0</v>
      </c>
      <c r="U11" s="101"/>
      <c r="V11" s="102"/>
      <c r="W11" s="76">
        <f t="shared" si="0"/>
        <v>0</v>
      </c>
      <c r="X11" s="77"/>
      <c r="Y11" s="78"/>
      <c r="AA11" s="35">
        <f t="shared" si="1"/>
        <v>0</v>
      </c>
      <c r="AB11" s="28" t="s">
        <v>10</v>
      </c>
      <c r="AD11" s="36">
        <f t="shared" si="2"/>
        <v>0</v>
      </c>
      <c r="AE11" s="128">
        <f t="shared" si="3"/>
        <v>0</v>
      </c>
      <c r="AF11" s="128"/>
      <c r="AG11" s="128"/>
      <c r="AH11" s="128">
        <f t="shared" si="4"/>
        <v>0</v>
      </c>
      <c r="AI11" s="128"/>
    </row>
    <row r="12" spans="1:35" ht="21">
      <c r="A12" s="88">
        <v>44232</v>
      </c>
      <c r="B12" s="89"/>
      <c r="C12" s="109" t="s">
        <v>41</v>
      </c>
      <c r="D12" s="110"/>
      <c r="E12" s="92" t="s">
        <v>31</v>
      </c>
      <c r="F12" s="93"/>
      <c r="G12" s="103"/>
      <c r="H12" s="104"/>
      <c r="I12" s="104"/>
      <c r="J12" s="104"/>
      <c r="K12" s="104"/>
      <c r="L12" s="104"/>
      <c r="M12" s="104"/>
      <c r="N12" s="105"/>
      <c r="O12" s="106">
        <v>0</v>
      </c>
      <c r="P12" s="107"/>
      <c r="Q12" s="107"/>
      <c r="R12" s="108"/>
      <c r="S12" s="3">
        <v>0</v>
      </c>
      <c r="T12" s="100">
        <v>0</v>
      </c>
      <c r="U12" s="101"/>
      <c r="V12" s="102"/>
      <c r="W12" s="76">
        <f t="shared" si="0"/>
        <v>0</v>
      </c>
      <c r="X12" s="77"/>
      <c r="Y12" s="78"/>
      <c r="AA12" s="35">
        <f t="shared" si="1"/>
        <v>0</v>
      </c>
      <c r="AB12" s="28" t="s">
        <v>11</v>
      </c>
      <c r="AD12" s="36">
        <f t="shared" si="2"/>
        <v>0</v>
      </c>
      <c r="AE12" s="128">
        <f t="shared" si="3"/>
        <v>0</v>
      </c>
      <c r="AF12" s="128"/>
      <c r="AG12" s="128"/>
      <c r="AH12" s="128">
        <f t="shared" si="4"/>
        <v>0</v>
      </c>
      <c r="AI12" s="128"/>
    </row>
    <row r="13" spans="1:35" ht="21">
      <c r="A13" s="88">
        <v>44233</v>
      </c>
      <c r="B13" s="89"/>
      <c r="C13" s="109" t="s">
        <v>42</v>
      </c>
      <c r="D13" s="110"/>
      <c r="E13" s="92" t="s">
        <v>32</v>
      </c>
      <c r="F13" s="93"/>
      <c r="G13" s="103"/>
      <c r="H13" s="104"/>
      <c r="I13" s="104"/>
      <c r="J13" s="104"/>
      <c r="K13" s="104"/>
      <c r="L13" s="104"/>
      <c r="M13" s="104"/>
      <c r="N13" s="105"/>
      <c r="O13" s="106">
        <v>10000</v>
      </c>
      <c r="P13" s="107"/>
      <c r="Q13" s="107"/>
      <c r="R13" s="108"/>
      <c r="S13" s="3">
        <v>0.09</v>
      </c>
      <c r="T13" s="100">
        <v>0</v>
      </c>
      <c r="U13" s="101"/>
      <c r="V13" s="102"/>
      <c r="W13" s="76">
        <f t="shared" si="0"/>
        <v>10900</v>
      </c>
      <c r="X13" s="77"/>
      <c r="Y13" s="78"/>
      <c r="AA13" s="35">
        <f t="shared" si="1"/>
        <v>900</v>
      </c>
      <c r="AB13" s="28" t="s">
        <v>12</v>
      </c>
      <c r="AD13" s="36">
        <f t="shared" si="2"/>
        <v>0</v>
      </c>
      <c r="AE13" s="128">
        <f t="shared" si="3"/>
        <v>10000</v>
      </c>
      <c r="AF13" s="128"/>
      <c r="AG13" s="128"/>
      <c r="AH13" s="128">
        <f t="shared" si="4"/>
        <v>0</v>
      </c>
      <c r="AI13" s="128"/>
    </row>
    <row r="14" spans="1:35" ht="21">
      <c r="A14" s="88">
        <v>44234</v>
      </c>
      <c r="B14" s="89"/>
      <c r="C14" s="109" t="s">
        <v>43</v>
      </c>
      <c r="D14" s="110"/>
      <c r="E14" s="92" t="s">
        <v>33</v>
      </c>
      <c r="F14" s="93"/>
      <c r="G14" s="103"/>
      <c r="H14" s="104"/>
      <c r="I14" s="104"/>
      <c r="J14" s="104"/>
      <c r="K14" s="104"/>
      <c r="L14" s="104"/>
      <c r="M14" s="104"/>
      <c r="N14" s="105"/>
      <c r="O14" s="106">
        <v>0</v>
      </c>
      <c r="P14" s="107"/>
      <c r="Q14" s="107"/>
      <c r="R14" s="108"/>
      <c r="S14" s="3">
        <v>0</v>
      </c>
      <c r="T14" s="100">
        <v>0</v>
      </c>
      <c r="U14" s="101"/>
      <c r="V14" s="102"/>
      <c r="W14" s="76">
        <f t="shared" si="0"/>
        <v>0</v>
      </c>
      <c r="X14" s="77"/>
      <c r="Y14" s="78"/>
      <c r="AA14" s="35">
        <f t="shared" si="1"/>
        <v>0</v>
      </c>
      <c r="AB14" s="28" t="s">
        <v>13</v>
      </c>
      <c r="AD14" s="36">
        <f t="shared" si="2"/>
        <v>0</v>
      </c>
      <c r="AE14" s="128">
        <f t="shared" si="3"/>
        <v>0</v>
      </c>
      <c r="AF14" s="128"/>
      <c r="AG14" s="128"/>
      <c r="AH14" s="128">
        <f t="shared" si="4"/>
        <v>0</v>
      </c>
      <c r="AI14" s="128"/>
    </row>
    <row r="15" spans="1:35" ht="21">
      <c r="A15" s="88">
        <v>44235</v>
      </c>
      <c r="B15" s="89"/>
      <c r="C15" s="109" t="s">
        <v>44</v>
      </c>
      <c r="D15" s="110"/>
      <c r="E15" s="92" t="s">
        <v>34</v>
      </c>
      <c r="F15" s="93"/>
      <c r="G15" s="103"/>
      <c r="H15" s="104"/>
      <c r="I15" s="104"/>
      <c r="J15" s="104"/>
      <c r="K15" s="104"/>
      <c r="L15" s="104"/>
      <c r="M15" s="104"/>
      <c r="N15" s="105"/>
      <c r="O15" s="106">
        <v>0</v>
      </c>
      <c r="P15" s="107"/>
      <c r="Q15" s="107"/>
      <c r="R15" s="108"/>
      <c r="S15" s="3">
        <v>0</v>
      </c>
      <c r="T15" s="100">
        <v>0</v>
      </c>
      <c r="U15" s="101"/>
      <c r="V15" s="102"/>
      <c r="W15" s="76">
        <f t="shared" si="0"/>
        <v>0</v>
      </c>
      <c r="X15" s="77"/>
      <c r="Y15" s="78"/>
      <c r="AA15" s="35">
        <f t="shared" si="1"/>
        <v>0</v>
      </c>
      <c r="AB15" s="28" t="s">
        <v>14</v>
      </c>
      <c r="AD15" s="36">
        <f t="shared" si="2"/>
        <v>0</v>
      </c>
      <c r="AE15" s="128">
        <f t="shared" si="3"/>
        <v>0</v>
      </c>
      <c r="AF15" s="128"/>
      <c r="AG15" s="128"/>
      <c r="AH15" s="128">
        <f t="shared" si="4"/>
        <v>0</v>
      </c>
      <c r="AI15" s="128"/>
    </row>
    <row r="16" spans="1:35" ht="21">
      <c r="A16" s="88">
        <v>44236</v>
      </c>
      <c r="B16" s="89"/>
      <c r="C16" s="109" t="s">
        <v>45</v>
      </c>
      <c r="D16" s="110"/>
      <c r="E16" s="92" t="s">
        <v>35</v>
      </c>
      <c r="F16" s="93"/>
      <c r="G16" s="103"/>
      <c r="H16" s="104"/>
      <c r="I16" s="104"/>
      <c r="J16" s="104"/>
      <c r="K16" s="104"/>
      <c r="L16" s="104"/>
      <c r="M16" s="104"/>
      <c r="N16" s="105"/>
      <c r="O16" s="106">
        <v>2000</v>
      </c>
      <c r="P16" s="107"/>
      <c r="Q16" s="107"/>
      <c r="R16" s="108"/>
      <c r="S16" s="3">
        <v>0</v>
      </c>
      <c r="T16" s="100">
        <v>0</v>
      </c>
      <c r="U16" s="101"/>
      <c r="V16" s="102"/>
      <c r="W16" s="76">
        <f t="shared" si="0"/>
        <v>2000</v>
      </c>
      <c r="X16" s="77"/>
      <c r="Y16" s="78"/>
      <c r="AA16" s="35">
        <f t="shared" si="1"/>
        <v>0</v>
      </c>
      <c r="AB16" s="28" t="s">
        <v>15</v>
      </c>
      <c r="AD16" s="36">
        <f t="shared" si="2"/>
        <v>0</v>
      </c>
      <c r="AE16" s="128">
        <f t="shared" si="3"/>
        <v>0</v>
      </c>
      <c r="AF16" s="128"/>
      <c r="AG16" s="128"/>
      <c r="AH16" s="128">
        <f t="shared" si="4"/>
        <v>2000</v>
      </c>
      <c r="AI16" s="128"/>
    </row>
    <row r="17" spans="1:35" ht="21">
      <c r="A17" s="88">
        <v>44237</v>
      </c>
      <c r="B17" s="89"/>
      <c r="C17" s="109" t="s">
        <v>46</v>
      </c>
      <c r="D17" s="110"/>
      <c r="E17" s="92" t="s">
        <v>36</v>
      </c>
      <c r="F17" s="93"/>
      <c r="G17" s="103"/>
      <c r="H17" s="104"/>
      <c r="I17" s="104"/>
      <c r="J17" s="104"/>
      <c r="K17" s="104"/>
      <c r="L17" s="104"/>
      <c r="M17" s="104"/>
      <c r="N17" s="105"/>
      <c r="O17" s="106">
        <v>0</v>
      </c>
      <c r="P17" s="107"/>
      <c r="Q17" s="107"/>
      <c r="R17" s="108"/>
      <c r="S17" s="3">
        <v>0</v>
      </c>
      <c r="T17" s="100">
        <v>0</v>
      </c>
      <c r="U17" s="101"/>
      <c r="V17" s="102"/>
      <c r="W17" s="76">
        <f t="shared" si="0"/>
        <v>0</v>
      </c>
      <c r="X17" s="77"/>
      <c r="Y17" s="78"/>
      <c r="AA17" s="35">
        <f t="shared" si="1"/>
        <v>0</v>
      </c>
      <c r="AB17" s="28" t="s">
        <v>16</v>
      </c>
      <c r="AD17" s="36">
        <f t="shared" si="2"/>
        <v>0</v>
      </c>
      <c r="AE17" s="128">
        <f t="shared" si="3"/>
        <v>0</v>
      </c>
      <c r="AF17" s="128"/>
      <c r="AG17" s="128"/>
      <c r="AH17" s="128">
        <f t="shared" si="4"/>
        <v>0</v>
      </c>
      <c r="AI17" s="128"/>
    </row>
    <row r="18" spans="1:35" ht="21">
      <c r="A18" s="88">
        <v>44238</v>
      </c>
      <c r="B18" s="89"/>
      <c r="C18" s="109" t="s">
        <v>47</v>
      </c>
      <c r="D18" s="110"/>
      <c r="E18" s="92" t="s">
        <v>37</v>
      </c>
      <c r="F18" s="93"/>
      <c r="G18" s="103"/>
      <c r="H18" s="104"/>
      <c r="I18" s="104"/>
      <c r="J18" s="104"/>
      <c r="K18" s="104"/>
      <c r="L18" s="104"/>
      <c r="M18" s="104"/>
      <c r="N18" s="105"/>
      <c r="O18" s="106">
        <v>0</v>
      </c>
      <c r="P18" s="107"/>
      <c r="Q18" s="107"/>
      <c r="R18" s="108"/>
      <c r="S18" s="3">
        <v>0</v>
      </c>
      <c r="T18" s="100">
        <v>0</v>
      </c>
      <c r="U18" s="101"/>
      <c r="V18" s="102"/>
      <c r="W18" s="76">
        <f t="shared" si="0"/>
        <v>0</v>
      </c>
      <c r="X18" s="77"/>
      <c r="Y18" s="78"/>
      <c r="AA18" s="35">
        <f t="shared" si="1"/>
        <v>0</v>
      </c>
      <c r="AB18" s="28" t="s">
        <v>17</v>
      </c>
      <c r="AD18" s="36">
        <f t="shared" si="2"/>
        <v>0</v>
      </c>
      <c r="AE18" s="128">
        <f t="shared" si="3"/>
        <v>0</v>
      </c>
      <c r="AF18" s="128"/>
      <c r="AG18" s="128"/>
      <c r="AH18" s="128">
        <f t="shared" si="4"/>
        <v>0</v>
      </c>
      <c r="AI18" s="128"/>
    </row>
    <row r="19" spans="1:35" ht="21.75" thickBot="1">
      <c r="A19" s="88">
        <v>44239</v>
      </c>
      <c r="B19" s="89"/>
      <c r="C19" s="90" t="s">
        <v>48</v>
      </c>
      <c r="D19" s="91"/>
      <c r="E19" s="92" t="s">
        <v>280</v>
      </c>
      <c r="F19" s="93"/>
      <c r="G19" s="94"/>
      <c r="H19" s="95"/>
      <c r="I19" s="95"/>
      <c r="J19" s="95"/>
      <c r="K19" s="95"/>
      <c r="L19" s="95"/>
      <c r="M19" s="95"/>
      <c r="N19" s="96"/>
      <c r="O19" s="97">
        <v>0</v>
      </c>
      <c r="P19" s="98"/>
      <c r="Q19" s="98"/>
      <c r="R19" s="99"/>
      <c r="S19" s="4">
        <v>0.19</v>
      </c>
      <c r="T19" s="100">
        <v>0</v>
      </c>
      <c r="U19" s="101"/>
      <c r="V19" s="102"/>
      <c r="W19" s="76">
        <f t="shared" si="0"/>
        <v>0</v>
      </c>
      <c r="X19" s="77"/>
      <c r="Y19" s="78"/>
      <c r="AA19" s="35">
        <f t="shared" si="1"/>
        <v>0</v>
      </c>
      <c r="AB19" s="28" t="s">
        <v>18</v>
      </c>
      <c r="AD19" s="36">
        <f t="shared" si="2"/>
        <v>0</v>
      </c>
      <c r="AE19" s="128">
        <f t="shared" si="3"/>
        <v>0</v>
      </c>
      <c r="AF19" s="128"/>
      <c r="AG19" s="128"/>
      <c r="AH19" s="128">
        <f t="shared" si="4"/>
        <v>0</v>
      </c>
      <c r="AI19" s="128"/>
    </row>
    <row r="20" spans="1:35" s="37" customFormat="1" ht="21.75" thickBot="1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1"/>
      <c r="O20" s="82">
        <f>O8+O9+O10+O11+O12+O13+O14+O15+O16+O17+O18+O19</f>
        <v>14000</v>
      </c>
      <c r="P20" s="83"/>
      <c r="Q20" s="83"/>
      <c r="R20" s="83"/>
      <c r="S20" s="84"/>
      <c r="T20" s="85">
        <f t="shared" ref="T20" si="5">SUM(T8:V19)</f>
        <v>20</v>
      </c>
      <c r="U20" s="86"/>
      <c r="V20" s="87"/>
      <c r="W20" s="85">
        <f t="shared" ref="W20" si="6">SUM(W8:Y19)</f>
        <v>15300</v>
      </c>
      <c r="X20" s="86"/>
      <c r="Y20" s="87"/>
      <c r="AD20" s="38">
        <f>SUM(AD8:AD19)</f>
        <v>2000</v>
      </c>
      <c r="AE20" s="142">
        <f>SUM(AE8:AG19)</f>
        <v>10000</v>
      </c>
      <c r="AF20" s="143"/>
      <c r="AG20" s="144"/>
      <c r="AH20" s="142">
        <f>SUM(AH8:AI19)</f>
        <v>2000</v>
      </c>
      <c r="AI20" s="144"/>
    </row>
    <row r="21" spans="1:35" s="37" customFormat="1"/>
    <row r="22" spans="1:35" s="37" customFormat="1"/>
    <row r="23" spans="1:35" s="37" customFormat="1"/>
    <row r="24" spans="1:35" s="37" customFormat="1"/>
    <row r="25" spans="1:35" s="37" customFormat="1"/>
    <row r="26" spans="1:35" s="37" customFormat="1"/>
    <row r="27" spans="1:35" s="37" customFormat="1"/>
    <row r="28" spans="1:35" s="37" customFormat="1"/>
    <row r="29" spans="1:35" s="37" customFormat="1"/>
    <row r="30" spans="1:35" s="37" customFormat="1"/>
    <row r="33" spans="2:41">
      <c r="AK33" s="28" t="s">
        <v>122</v>
      </c>
    </row>
    <row r="34" spans="2:41">
      <c r="AK34" s="28" t="s">
        <v>123</v>
      </c>
    </row>
    <row r="35" spans="2:41" ht="18.75" customHeight="1">
      <c r="E35" s="190" t="s">
        <v>121</v>
      </c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AK35" s="50" t="s">
        <v>124</v>
      </c>
      <c r="AL35" s="50"/>
      <c r="AM35" s="50"/>
      <c r="AN35" s="50"/>
      <c r="AO35" s="50"/>
    </row>
    <row r="36" spans="2:41">
      <c r="AK36" s="50" t="s">
        <v>125</v>
      </c>
      <c r="AL36" s="50"/>
    </row>
    <row r="37" spans="2:41">
      <c r="AK37" s="50" t="s">
        <v>126</v>
      </c>
      <c r="AL37" s="50"/>
    </row>
    <row r="38" spans="2:41" ht="15.75" thickBot="1">
      <c r="AK38" s="50" t="s">
        <v>127</v>
      </c>
      <c r="AL38" s="50"/>
    </row>
    <row r="39" spans="2:41" ht="21.75" thickBot="1">
      <c r="B39" s="138" t="s">
        <v>20</v>
      </c>
      <c r="C39" s="130"/>
      <c r="D39" s="138" t="s">
        <v>21</v>
      </c>
      <c r="E39" s="130"/>
      <c r="F39" s="129" t="s">
        <v>22</v>
      </c>
      <c r="G39" s="137"/>
      <c r="H39" s="139" t="s">
        <v>23</v>
      </c>
      <c r="I39" s="140"/>
      <c r="J39" s="140"/>
      <c r="K39" s="140"/>
      <c r="L39" s="140"/>
      <c r="M39" s="140"/>
      <c r="N39" s="140"/>
      <c r="O39" s="140"/>
      <c r="P39" s="141"/>
      <c r="Q39" s="139" t="s">
        <v>24</v>
      </c>
      <c r="R39" s="140"/>
      <c r="S39" s="140"/>
      <c r="T39" s="140"/>
      <c r="U39" s="141"/>
      <c r="V39" s="136" t="s">
        <v>25</v>
      </c>
      <c r="W39" s="129"/>
      <c r="X39" s="129"/>
      <c r="Y39" s="130"/>
      <c r="AK39" s="50" t="s">
        <v>128</v>
      </c>
      <c r="AL39" s="50"/>
    </row>
    <row r="40" spans="2:41" ht="21">
      <c r="B40" s="164">
        <v>411000</v>
      </c>
      <c r="C40" s="165"/>
      <c r="D40" s="166" t="s">
        <v>27</v>
      </c>
      <c r="E40" s="167"/>
      <c r="F40" s="151" t="str">
        <f t="shared" ref="F40:F51" si="7">C8</f>
        <v>FAC 25600</v>
      </c>
      <c r="G40" s="152"/>
      <c r="H40" s="168" t="s">
        <v>49</v>
      </c>
      <c r="I40" s="168"/>
      <c r="J40" s="168"/>
      <c r="K40" s="168"/>
      <c r="L40" s="168"/>
      <c r="M40" s="168"/>
      <c r="N40" s="168"/>
      <c r="O40" s="168"/>
      <c r="P40" s="168"/>
      <c r="Q40" s="169">
        <f t="shared" ref="Q40:Q51" si="8">W8</f>
        <v>0</v>
      </c>
      <c r="R40" s="170"/>
      <c r="S40" s="170"/>
      <c r="T40" s="170"/>
      <c r="U40" s="171"/>
      <c r="V40" s="172"/>
      <c r="W40" s="173"/>
      <c r="X40" s="173"/>
      <c r="Y40" s="174"/>
      <c r="AK40" s="50" t="s">
        <v>129</v>
      </c>
      <c r="AL40" s="50"/>
    </row>
    <row r="41" spans="2:41" ht="21">
      <c r="B41" s="148">
        <v>411001</v>
      </c>
      <c r="C41" s="149"/>
      <c r="D41" s="150" t="s">
        <v>28</v>
      </c>
      <c r="E41" s="149"/>
      <c r="F41" s="153" t="str">
        <f t="shared" si="7"/>
        <v>FAC  0001</v>
      </c>
      <c r="G41" s="154"/>
      <c r="H41" s="155" t="s">
        <v>49</v>
      </c>
      <c r="I41" s="155"/>
      <c r="J41" s="155"/>
      <c r="K41" s="155"/>
      <c r="L41" s="155"/>
      <c r="M41" s="155"/>
      <c r="N41" s="155"/>
      <c r="O41" s="155"/>
      <c r="P41" s="155"/>
      <c r="Q41" s="161">
        <f t="shared" si="8"/>
        <v>2400</v>
      </c>
      <c r="R41" s="162"/>
      <c r="S41" s="162"/>
      <c r="T41" s="162"/>
      <c r="U41" s="163"/>
      <c r="V41" s="145"/>
      <c r="W41" s="146"/>
      <c r="X41" s="146"/>
      <c r="Y41" s="147"/>
      <c r="AK41" s="50" t="s">
        <v>130</v>
      </c>
      <c r="AL41" s="50"/>
    </row>
    <row r="42" spans="2:41" ht="21">
      <c r="B42" s="148">
        <v>411002</v>
      </c>
      <c r="C42" s="149"/>
      <c r="D42" s="150" t="s">
        <v>29</v>
      </c>
      <c r="E42" s="149"/>
      <c r="F42" s="153" t="str">
        <f t="shared" si="7"/>
        <v>FAC  0002</v>
      </c>
      <c r="G42" s="154"/>
      <c r="H42" s="155" t="s">
        <v>49</v>
      </c>
      <c r="I42" s="155"/>
      <c r="J42" s="155"/>
      <c r="K42" s="155"/>
      <c r="L42" s="155"/>
      <c r="M42" s="155"/>
      <c r="N42" s="155"/>
      <c r="O42" s="155"/>
      <c r="P42" s="155"/>
      <c r="Q42" s="156">
        <f t="shared" si="8"/>
        <v>0</v>
      </c>
      <c r="R42" s="157"/>
      <c r="S42" s="157"/>
      <c r="T42" s="157"/>
      <c r="U42" s="158"/>
      <c r="V42" s="150"/>
      <c r="W42" s="159"/>
      <c r="X42" s="159"/>
      <c r="Y42" s="160"/>
      <c r="AK42" s="50" t="s">
        <v>131</v>
      </c>
      <c r="AL42" s="50"/>
    </row>
    <row r="43" spans="2:41" ht="21">
      <c r="B43" s="148">
        <v>411003</v>
      </c>
      <c r="C43" s="149"/>
      <c r="D43" s="150" t="s">
        <v>30</v>
      </c>
      <c r="E43" s="149"/>
      <c r="F43" s="153" t="str">
        <f t="shared" si="7"/>
        <v>FAC  0003</v>
      </c>
      <c r="G43" s="154"/>
      <c r="H43" s="155" t="s">
        <v>49</v>
      </c>
      <c r="I43" s="155"/>
      <c r="J43" s="155"/>
      <c r="K43" s="155"/>
      <c r="L43" s="155"/>
      <c r="M43" s="155"/>
      <c r="N43" s="155"/>
      <c r="O43" s="155"/>
      <c r="P43" s="155"/>
      <c r="Q43" s="156">
        <f t="shared" si="8"/>
        <v>0</v>
      </c>
      <c r="R43" s="157"/>
      <c r="S43" s="157"/>
      <c r="T43" s="157"/>
      <c r="U43" s="158"/>
      <c r="V43" s="150"/>
      <c r="W43" s="159"/>
      <c r="X43" s="159"/>
      <c r="Y43" s="160"/>
      <c r="AK43" s="50" t="s">
        <v>132</v>
      </c>
      <c r="AL43" s="50"/>
    </row>
    <row r="44" spans="2:41" ht="21">
      <c r="B44" s="148">
        <v>411004</v>
      </c>
      <c r="C44" s="149"/>
      <c r="D44" s="150" t="s">
        <v>31</v>
      </c>
      <c r="E44" s="149"/>
      <c r="F44" s="153" t="str">
        <f t="shared" si="7"/>
        <v>FAC  0004</v>
      </c>
      <c r="G44" s="154"/>
      <c r="H44" s="155" t="s">
        <v>49</v>
      </c>
      <c r="I44" s="155"/>
      <c r="J44" s="155"/>
      <c r="K44" s="155"/>
      <c r="L44" s="155"/>
      <c r="M44" s="155"/>
      <c r="N44" s="155"/>
      <c r="O44" s="155"/>
      <c r="P44" s="155"/>
      <c r="Q44" s="156">
        <f t="shared" si="8"/>
        <v>0</v>
      </c>
      <c r="R44" s="157"/>
      <c r="S44" s="157"/>
      <c r="T44" s="157"/>
      <c r="U44" s="158"/>
      <c r="V44" s="150"/>
      <c r="W44" s="159"/>
      <c r="X44" s="159"/>
      <c r="Y44" s="160"/>
      <c r="AK44" s="50" t="s">
        <v>133</v>
      </c>
      <c r="AL44" s="50"/>
    </row>
    <row r="45" spans="2:41" ht="21">
      <c r="B45" s="148">
        <v>411005</v>
      </c>
      <c r="C45" s="149"/>
      <c r="D45" s="150" t="s">
        <v>32</v>
      </c>
      <c r="E45" s="149"/>
      <c r="F45" s="153" t="str">
        <f t="shared" si="7"/>
        <v>FAC  0005</v>
      </c>
      <c r="G45" s="154"/>
      <c r="H45" s="155" t="s">
        <v>49</v>
      </c>
      <c r="I45" s="155"/>
      <c r="J45" s="155"/>
      <c r="K45" s="155"/>
      <c r="L45" s="155"/>
      <c r="M45" s="155"/>
      <c r="N45" s="155"/>
      <c r="O45" s="155"/>
      <c r="P45" s="155"/>
      <c r="Q45" s="156">
        <f t="shared" si="8"/>
        <v>10900</v>
      </c>
      <c r="R45" s="157"/>
      <c r="S45" s="157"/>
      <c r="T45" s="157"/>
      <c r="U45" s="158"/>
      <c r="V45" s="150"/>
      <c r="W45" s="159"/>
      <c r="X45" s="159"/>
      <c r="Y45" s="160"/>
      <c r="AK45" s="50" t="s">
        <v>134</v>
      </c>
      <c r="AL45" s="50"/>
    </row>
    <row r="46" spans="2:41" ht="21">
      <c r="B46" s="148">
        <v>411006</v>
      </c>
      <c r="C46" s="149"/>
      <c r="D46" s="150" t="s">
        <v>33</v>
      </c>
      <c r="E46" s="149"/>
      <c r="F46" s="153" t="str">
        <f t="shared" si="7"/>
        <v>FAC  0006</v>
      </c>
      <c r="G46" s="154"/>
      <c r="H46" s="155" t="s">
        <v>49</v>
      </c>
      <c r="I46" s="155"/>
      <c r="J46" s="155"/>
      <c r="K46" s="155"/>
      <c r="L46" s="155"/>
      <c r="M46" s="155"/>
      <c r="N46" s="155"/>
      <c r="O46" s="155"/>
      <c r="P46" s="155"/>
      <c r="Q46" s="156">
        <f t="shared" si="8"/>
        <v>0</v>
      </c>
      <c r="R46" s="157"/>
      <c r="S46" s="157"/>
      <c r="T46" s="157"/>
      <c r="U46" s="158"/>
      <c r="V46" s="150"/>
      <c r="W46" s="159"/>
      <c r="X46" s="159"/>
      <c r="Y46" s="160"/>
      <c r="AK46" s="50" t="s">
        <v>135</v>
      </c>
      <c r="AL46" s="50"/>
    </row>
    <row r="47" spans="2:41" ht="21">
      <c r="B47" s="148">
        <v>411007</v>
      </c>
      <c r="C47" s="149"/>
      <c r="D47" s="150" t="s">
        <v>34</v>
      </c>
      <c r="E47" s="149"/>
      <c r="F47" s="153" t="str">
        <f t="shared" si="7"/>
        <v>FAC  0007</v>
      </c>
      <c r="G47" s="154"/>
      <c r="H47" s="155" t="s">
        <v>49</v>
      </c>
      <c r="I47" s="155"/>
      <c r="J47" s="155"/>
      <c r="K47" s="155"/>
      <c r="L47" s="155"/>
      <c r="M47" s="155"/>
      <c r="N47" s="155"/>
      <c r="O47" s="155"/>
      <c r="P47" s="155"/>
      <c r="Q47" s="156">
        <f t="shared" si="8"/>
        <v>0</v>
      </c>
      <c r="R47" s="157"/>
      <c r="S47" s="157"/>
      <c r="T47" s="157"/>
      <c r="U47" s="158"/>
      <c r="V47" s="150"/>
      <c r="W47" s="159"/>
      <c r="X47" s="159"/>
      <c r="Y47" s="160"/>
      <c r="AK47" s="50" t="s">
        <v>136</v>
      </c>
      <c r="AL47" s="50"/>
    </row>
    <row r="48" spans="2:41" ht="21">
      <c r="B48" s="148">
        <v>411008</v>
      </c>
      <c r="C48" s="149"/>
      <c r="D48" s="150" t="s">
        <v>35</v>
      </c>
      <c r="E48" s="149"/>
      <c r="F48" s="153" t="str">
        <f t="shared" si="7"/>
        <v>FAC  0008</v>
      </c>
      <c r="G48" s="154"/>
      <c r="H48" s="155" t="s">
        <v>49</v>
      </c>
      <c r="I48" s="155"/>
      <c r="J48" s="155"/>
      <c r="K48" s="155"/>
      <c r="L48" s="155"/>
      <c r="M48" s="155"/>
      <c r="N48" s="155"/>
      <c r="O48" s="155"/>
      <c r="P48" s="155"/>
      <c r="Q48" s="156">
        <f t="shared" si="8"/>
        <v>2000</v>
      </c>
      <c r="R48" s="157"/>
      <c r="S48" s="157"/>
      <c r="T48" s="157"/>
      <c r="U48" s="158"/>
      <c r="V48" s="150"/>
      <c r="W48" s="159"/>
      <c r="X48" s="159"/>
      <c r="Y48" s="160"/>
      <c r="AK48" s="50" t="s">
        <v>137</v>
      </c>
      <c r="AL48" s="50"/>
    </row>
    <row r="49" spans="2:38" ht="21">
      <c r="B49" s="148">
        <v>411009</v>
      </c>
      <c r="C49" s="149"/>
      <c r="D49" s="150" t="s">
        <v>36</v>
      </c>
      <c r="E49" s="149"/>
      <c r="F49" s="153" t="str">
        <f t="shared" si="7"/>
        <v>FAC  0009</v>
      </c>
      <c r="G49" s="154"/>
      <c r="H49" s="155" t="s">
        <v>49</v>
      </c>
      <c r="I49" s="155"/>
      <c r="J49" s="155"/>
      <c r="K49" s="155"/>
      <c r="L49" s="155"/>
      <c r="M49" s="155"/>
      <c r="N49" s="155"/>
      <c r="O49" s="155"/>
      <c r="P49" s="155"/>
      <c r="Q49" s="156">
        <f t="shared" si="8"/>
        <v>0</v>
      </c>
      <c r="R49" s="157"/>
      <c r="S49" s="157"/>
      <c r="T49" s="157"/>
      <c r="U49" s="158"/>
      <c r="V49" s="150"/>
      <c r="W49" s="159"/>
      <c r="X49" s="159"/>
      <c r="Y49" s="160"/>
      <c r="AK49" s="50" t="s">
        <v>138</v>
      </c>
      <c r="AL49" s="50"/>
    </row>
    <row r="50" spans="2:38" ht="21">
      <c r="B50" s="148">
        <v>411010</v>
      </c>
      <c r="C50" s="149"/>
      <c r="D50" s="150" t="s">
        <v>37</v>
      </c>
      <c r="E50" s="149"/>
      <c r="F50" s="153" t="str">
        <f t="shared" si="7"/>
        <v>FAC  0010</v>
      </c>
      <c r="G50" s="154"/>
      <c r="H50" s="155" t="s">
        <v>49</v>
      </c>
      <c r="I50" s="155"/>
      <c r="J50" s="155"/>
      <c r="K50" s="155"/>
      <c r="L50" s="155"/>
      <c r="M50" s="155"/>
      <c r="N50" s="155"/>
      <c r="O50" s="155"/>
      <c r="P50" s="155"/>
      <c r="Q50" s="156">
        <f t="shared" si="8"/>
        <v>0</v>
      </c>
      <c r="R50" s="157"/>
      <c r="S50" s="157"/>
      <c r="T50" s="157"/>
      <c r="U50" s="158"/>
      <c r="V50" s="150"/>
      <c r="W50" s="159"/>
      <c r="X50" s="159"/>
      <c r="Y50" s="160"/>
      <c r="AK50" s="50" t="s">
        <v>139</v>
      </c>
      <c r="AL50" s="50"/>
    </row>
    <row r="51" spans="2:38" ht="21">
      <c r="B51" s="148">
        <v>411011</v>
      </c>
      <c r="C51" s="183"/>
      <c r="D51" s="150" t="s">
        <v>280</v>
      </c>
      <c r="E51" s="149"/>
      <c r="F51" s="175" t="str">
        <f t="shared" si="7"/>
        <v>FAC  0011</v>
      </c>
      <c r="G51" s="176"/>
      <c r="H51" s="175" t="s">
        <v>49</v>
      </c>
      <c r="I51" s="184"/>
      <c r="J51" s="184"/>
      <c r="K51" s="184"/>
      <c r="L51" s="184"/>
      <c r="M51" s="184"/>
      <c r="N51" s="184"/>
      <c r="O51" s="184"/>
      <c r="P51" s="176"/>
      <c r="Q51" s="185">
        <f t="shared" si="8"/>
        <v>0</v>
      </c>
      <c r="R51" s="186"/>
      <c r="S51" s="186"/>
      <c r="T51" s="186"/>
      <c r="U51" s="187"/>
      <c r="V51" s="206"/>
      <c r="W51" s="207"/>
      <c r="X51" s="207"/>
      <c r="Y51" s="208"/>
      <c r="AK51" s="50" t="s">
        <v>140</v>
      </c>
      <c r="AL51" s="50"/>
    </row>
    <row r="52" spans="2:38" ht="8.25" customHeight="1">
      <c r="B52" s="39"/>
      <c r="C52" s="40"/>
      <c r="D52" s="41"/>
      <c r="E52" s="42"/>
      <c r="F52" s="42"/>
      <c r="G52" s="43"/>
      <c r="H52" s="44"/>
      <c r="I52" s="45"/>
      <c r="J52" s="45"/>
      <c r="K52" s="45"/>
      <c r="L52" s="45"/>
      <c r="M52" s="45"/>
      <c r="N52" s="45"/>
      <c r="O52" s="45"/>
      <c r="P52" s="46"/>
      <c r="Q52" s="47"/>
      <c r="R52" s="48"/>
      <c r="S52" s="48"/>
      <c r="T52" s="48"/>
      <c r="U52" s="49"/>
      <c r="V52" s="41"/>
      <c r="W52" s="42"/>
      <c r="X52" s="42"/>
      <c r="Y52" s="43"/>
      <c r="AK52" s="50" t="s">
        <v>141</v>
      </c>
      <c r="AL52" s="50" t="s">
        <v>275</v>
      </c>
    </row>
    <row r="53" spans="2:38" ht="21">
      <c r="B53" s="188" t="s">
        <v>122</v>
      </c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10"/>
      <c r="Q53" s="177" t="s">
        <v>51</v>
      </c>
      <c r="R53" s="178"/>
      <c r="S53" s="178"/>
      <c r="T53" s="178"/>
      <c r="U53" s="179"/>
      <c r="V53" s="180">
        <f>AD20</f>
        <v>2000</v>
      </c>
      <c r="W53" s="181"/>
      <c r="X53" s="181"/>
      <c r="Y53" s="182"/>
      <c r="AK53" s="50" t="s">
        <v>142</v>
      </c>
      <c r="AL53" s="50" t="s">
        <v>276</v>
      </c>
    </row>
    <row r="54" spans="2:38" ht="21">
      <c r="B54" s="188" t="s">
        <v>122</v>
      </c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10"/>
      <c r="Q54" s="145" t="s">
        <v>55</v>
      </c>
      <c r="R54" s="146"/>
      <c r="S54" s="146"/>
      <c r="T54" s="146"/>
      <c r="U54" s="204"/>
      <c r="V54" s="200">
        <f>AE20</f>
        <v>10000</v>
      </c>
      <c r="W54" s="201"/>
      <c r="X54" s="201"/>
      <c r="Y54" s="202"/>
      <c r="AK54" s="50" t="s">
        <v>143</v>
      </c>
      <c r="AL54" s="50" t="s">
        <v>277</v>
      </c>
    </row>
    <row r="55" spans="2:38" ht="21">
      <c r="B55" s="188" t="s">
        <v>122</v>
      </c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10"/>
      <c r="Q55" s="145" t="s">
        <v>54</v>
      </c>
      <c r="R55" s="146"/>
      <c r="S55" s="146"/>
      <c r="T55" s="146"/>
      <c r="U55" s="204"/>
      <c r="V55" s="200">
        <f>AH20</f>
        <v>2000</v>
      </c>
      <c r="W55" s="201"/>
      <c r="X55" s="201"/>
      <c r="Y55" s="202"/>
      <c r="AK55" s="50" t="s">
        <v>144</v>
      </c>
      <c r="AL55" s="50" t="s">
        <v>278</v>
      </c>
    </row>
    <row r="56" spans="2:38" ht="21">
      <c r="B56" s="188" t="s">
        <v>275</v>
      </c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10"/>
      <c r="Q56" s="145" t="s">
        <v>52</v>
      </c>
      <c r="R56" s="146"/>
      <c r="S56" s="146"/>
      <c r="T56" s="146"/>
      <c r="U56" s="204"/>
      <c r="V56" s="200">
        <f>AE20*AE7</f>
        <v>900</v>
      </c>
      <c r="W56" s="201"/>
      <c r="X56" s="201"/>
      <c r="Y56" s="202"/>
      <c r="AK56" s="50" t="s">
        <v>145</v>
      </c>
      <c r="AL56" s="50" t="s">
        <v>279</v>
      </c>
    </row>
    <row r="57" spans="2:38" ht="21">
      <c r="B57" s="188" t="s">
        <v>275</v>
      </c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10"/>
      <c r="Q57" s="145" t="s">
        <v>53</v>
      </c>
      <c r="R57" s="146"/>
      <c r="S57" s="146"/>
      <c r="T57" s="146"/>
      <c r="U57" s="204"/>
      <c r="V57" s="200">
        <f>AD20*AD7</f>
        <v>380</v>
      </c>
      <c r="W57" s="201"/>
      <c r="X57" s="201"/>
      <c r="Y57" s="202"/>
      <c r="AK57" s="50" t="s">
        <v>146</v>
      </c>
      <c r="AL57" s="50"/>
    </row>
    <row r="58" spans="2:38" ht="21">
      <c r="B58" s="203" t="s">
        <v>281</v>
      </c>
      <c r="C58" s="204"/>
      <c r="D58" s="150" t="s">
        <v>50</v>
      </c>
      <c r="E58" s="159"/>
      <c r="F58" s="159"/>
      <c r="G58" s="149"/>
      <c r="H58" s="205" t="s">
        <v>282</v>
      </c>
      <c r="I58" s="205"/>
      <c r="J58" s="205"/>
      <c r="K58" s="205"/>
      <c r="L58" s="205"/>
      <c r="M58" s="205"/>
      <c r="N58" s="205"/>
      <c r="O58" s="205"/>
      <c r="P58" s="205"/>
      <c r="Q58" s="145"/>
      <c r="R58" s="146"/>
      <c r="S58" s="146"/>
      <c r="T58" s="146"/>
      <c r="U58" s="204"/>
      <c r="V58" s="200">
        <f>T20</f>
        <v>20</v>
      </c>
      <c r="W58" s="201"/>
      <c r="X58" s="201"/>
      <c r="Y58" s="202"/>
      <c r="AK58" s="50" t="s">
        <v>147</v>
      </c>
      <c r="AL58" s="50"/>
    </row>
    <row r="59" spans="2:38" ht="21.75" thickBot="1">
      <c r="B59" s="197"/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9"/>
      <c r="Q59" s="194">
        <f t="shared" ref="Q59" si="9">SUM(Q40:U58)</f>
        <v>15300</v>
      </c>
      <c r="R59" s="195"/>
      <c r="S59" s="195"/>
      <c r="T59" s="195"/>
      <c r="U59" s="196"/>
      <c r="V59" s="191">
        <f t="shared" ref="V59" si="10">SUM(V53:Y58)</f>
        <v>15300</v>
      </c>
      <c r="W59" s="192"/>
      <c r="X59" s="192"/>
      <c r="Y59" s="193"/>
      <c r="AK59" s="50" t="s">
        <v>148</v>
      </c>
      <c r="AL59" s="50"/>
    </row>
    <row r="60" spans="2:38">
      <c r="AK60" s="50" t="s">
        <v>149</v>
      </c>
      <c r="AL60" s="50"/>
    </row>
    <row r="61" spans="2:38">
      <c r="AK61" s="50"/>
      <c r="AL61" s="50"/>
    </row>
    <row r="62" spans="2:38">
      <c r="AK62" s="50"/>
      <c r="AL62" s="50"/>
    </row>
    <row r="63" spans="2:38">
      <c r="AK63" s="50"/>
      <c r="AL63" s="50"/>
    </row>
  </sheetData>
  <sheetProtection password="C7AA" sheet="1" objects="1" scenarios="1"/>
  <mergeCells count="228">
    <mergeCell ref="B56:P56"/>
    <mergeCell ref="B57:P57"/>
    <mergeCell ref="E35:Q35"/>
    <mergeCell ref="B53:P53"/>
    <mergeCell ref="B55:P55"/>
    <mergeCell ref="B54:P54"/>
    <mergeCell ref="V59:Y59"/>
    <mergeCell ref="Q59:U59"/>
    <mergeCell ref="B59:P59"/>
    <mergeCell ref="V57:Y57"/>
    <mergeCell ref="B58:C58"/>
    <mergeCell ref="H58:P58"/>
    <mergeCell ref="Q58:U58"/>
    <mergeCell ref="V58:Y58"/>
    <mergeCell ref="D58:G58"/>
    <mergeCell ref="Q57:U57"/>
    <mergeCell ref="V54:Y54"/>
    <mergeCell ref="Q56:U56"/>
    <mergeCell ref="V56:Y56"/>
    <mergeCell ref="Q55:U55"/>
    <mergeCell ref="V55:Y55"/>
    <mergeCell ref="Q54:U54"/>
    <mergeCell ref="V51:Y51"/>
    <mergeCell ref="D51:E51"/>
    <mergeCell ref="F51:G51"/>
    <mergeCell ref="Q53:U53"/>
    <mergeCell ref="V53:Y53"/>
    <mergeCell ref="B51:C51"/>
    <mergeCell ref="H51:P51"/>
    <mergeCell ref="Q51:U51"/>
    <mergeCell ref="V49:Y49"/>
    <mergeCell ref="B50:C50"/>
    <mergeCell ref="D50:E50"/>
    <mergeCell ref="F50:G50"/>
    <mergeCell ref="H50:P50"/>
    <mergeCell ref="Q50:U50"/>
    <mergeCell ref="V50:Y50"/>
    <mergeCell ref="B49:C49"/>
    <mergeCell ref="D49:E49"/>
    <mergeCell ref="F49:G49"/>
    <mergeCell ref="H49:P49"/>
    <mergeCell ref="Q49:U49"/>
    <mergeCell ref="V47:Y47"/>
    <mergeCell ref="B48:C48"/>
    <mergeCell ref="D48:E48"/>
    <mergeCell ref="F48:G48"/>
    <mergeCell ref="H48:P48"/>
    <mergeCell ref="Q48:U48"/>
    <mergeCell ref="V48:Y48"/>
    <mergeCell ref="B47:C47"/>
    <mergeCell ref="D47:E47"/>
    <mergeCell ref="F47:G47"/>
    <mergeCell ref="H47:P47"/>
    <mergeCell ref="Q47:U47"/>
    <mergeCell ref="V45:Y45"/>
    <mergeCell ref="B46:C46"/>
    <mergeCell ref="D46:E46"/>
    <mergeCell ref="F46:G46"/>
    <mergeCell ref="H46:P46"/>
    <mergeCell ref="Q46:U46"/>
    <mergeCell ref="V46:Y46"/>
    <mergeCell ref="B45:C45"/>
    <mergeCell ref="D45:E45"/>
    <mergeCell ref="F45:G45"/>
    <mergeCell ref="H45:P45"/>
    <mergeCell ref="Q45:U45"/>
    <mergeCell ref="V43:Y43"/>
    <mergeCell ref="B44:C44"/>
    <mergeCell ref="D44:E44"/>
    <mergeCell ref="F44:G44"/>
    <mergeCell ref="H44:P44"/>
    <mergeCell ref="Q44:U44"/>
    <mergeCell ref="V44:Y44"/>
    <mergeCell ref="B43:C43"/>
    <mergeCell ref="D43:E43"/>
    <mergeCell ref="F43:G43"/>
    <mergeCell ref="H43:P43"/>
    <mergeCell ref="Q43:U43"/>
    <mergeCell ref="V41:Y41"/>
    <mergeCell ref="B42:C42"/>
    <mergeCell ref="D42:E42"/>
    <mergeCell ref="F40:G40"/>
    <mergeCell ref="F42:G42"/>
    <mergeCell ref="H42:P42"/>
    <mergeCell ref="Q42:U42"/>
    <mergeCell ref="V42:Y42"/>
    <mergeCell ref="B41:C41"/>
    <mergeCell ref="D41:E41"/>
    <mergeCell ref="F41:G41"/>
    <mergeCell ref="H41:P41"/>
    <mergeCell ref="Q41:U41"/>
    <mergeCell ref="B40:C40"/>
    <mergeCell ref="D40:E40"/>
    <mergeCell ref="H40:P40"/>
    <mergeCell ref="Q40:U40"/>
    <mergeCell ref="V40:Y40"/>
    <mergeCell ref="B39:C39"/>
    <mergeCell ref="D39:E39"/>
    <mergeCell ref="F39:G39"/>
    <mergeCell ref="Q39:U39"/>
    <mergeCell ref="V39:Y39"/>
    <mergeCell ref="H39:P39"/>
    <mergeCell ref="AE20:AG20"/>
    <mergeCell ref="AH20:AI20"/>
    <mergeCell ref="AH15:AI15"/>
    <mergeCell ref="AH16:AI16"/>
    <mergeCell ref="AH17:AI17"/>
    <mergeCell ref="AH18:AI18"/>
    <mergeCell ref="AH19:AI19"/>
    <mergeCell ref="AE19:AG19"/>
    <mergeCell ref="W15:Y15"/>
    <mergeCell ref="A16:B16"/>
    <mergeCell ref="C16:D16"/>
    <mergeCell ref="E16:F16"/>
    <mergeCell ref="G16:N16"/>
    <mergeCell ref="O16:R16"/>
    <mergeCell ref="T16:V16"/>
    <mergeCell ref="W16:Y16"/>
    <mergeCell ref="A15:B15"/>
    <mergeCell ref="C15:D15"/>
    <mergeCell ref="AH10:AI10"/>
    <mergeCell ref="AH11:AI11"/>
    <mergeCell ref="AH12:AI12"/>
    <mergeCell ref="AH13:AI13"/>
    <mergeCell ref="AH14:AI14"/>
    <mergeCell ref="AE15:AG15"/>
    <mergeCell ref="AE16:AG16"/>
    <mergeCell ref="AE17:AG17"/>
    <mergeCell ref="AE18:AG18"/>
    <mergeCell ref="AE10:AG10"/>
    <mergeCell ref="AE11:AG11"/>
    <mergeCell ref="AE12:AG12"/>
    <mergeCell ref="AE13:AG13"/>
    <mergeCell ref="AE14:AG14"/>
    <mergeCell ref="AE8:AG8"/>
    <mergeCell ref="AH7:AI7"/>
    <mergeCell ref="AH8:AI8"/>
    <mergeCell ref="AE9:AG9"/>
    <mergeCell ref="AH9:AI9"/>
    <mergeCell ref="AE7:AG7"/>
    <mergeCell ref="W8:Y8"/>
    <mergeCell ref="A7:B7"/>
    <mergeCell ref="C7:D7"/>
    <mergeCell ref="E7:F7"/>
    <mergeCell ref="G7:N7"/>
    <mergeCell ref="O7:R7"/>
    <mergeCell ref="T7:V7"/>
    <mergeCell ref="W7:Y7"/>
    <mergeCell ref="W9:Y9"/>
    <mergeCell ref="P3:R3"/>
    <mergeCell ref="S3:T3"/>
    <mergeCell ref="A9:B9"/>
    <mergeCell ref="C9:D9"/>
    <mergeCell ref="E9:F9"/>
    <mergeCell ref="G9:N9"/>
    <mergeCell ref="O9:R9"/>
    <mergeCell ref="T9:V9"/>
    <mergeCell ref="A8:B8"/>
    <mergeCell ref="C8:D8"/>
    <mergeCell ref="E8:F8"/>
    <mergeCell ref="G8:N8"/>
    <mergeCell ref="O8:R8"/>
    <mergeCell ref="T8:V8"/>
    <mergeCell ref="E3:M3"/>
    <mergeCell ref="A10:B10"/>
    <mergeCell ref="C10:D10"/>
    <mergeCell ref="E10:F10"/>
    <mergeCell ref="G10:N10"/>
    <mergeCell ref="O10:R10"/>
    <mergeCell ref="T10:V10"/>
    <mergeCell ref="W10:Y10"/>
    <mergeCell ref="W11:Y11"/>
    <mergeCell ref="A12:B12"/>
    <mergeCell ref="C12:D12"/>
    <mergeCell ref="E12:F12"/>
    <mergeCell ref="G12:N12"/>
    <mergeCell ref="O12:R12"/>
    <mergeCell ref="T12:V12"/>
    <mergeCell ref="W12:Y12"/>
    <mergeCell ref="A11:B11"/>
    <mergeCell ref="C11:D11"/>
    <mergeCell ref="E11:F11"/>
    <mergeCell ref="G11:N11"/>
    <mergeCell ref="O11:R11"/>
    <mergeCell ref="T11:V11"/>
    <mergeCell ref="W13:Y13"/>
    <mergeCell ref="A14:B14"/>
    <mergeCell ref="C14:D14"/>
    <mergeCell ref="E14:F14"/>
    <mergeCell ref="G14:N14"/>
    <mergeCell ref="O14:R14"/>
    <mergeCell ref="T14:V14"/>
    <mergeCell ref="W14:Y14"/>
    <mergeCell ref="A13:B13"/>
    <mergeCell ref="C13:D13"/>
    <mergeCell ref="E13:F13"/>
    <mergeCell ref="G13:N13"/>
    <mergeCell ref="O13:R13"/>
    <mergeCell ref="T13:V13"/>
    <mergeCell ref="E15:F15"/>
    <mergeCell ref="G15:N15"/>
    <mergeCell ref="O15:R15"/>
    <mergeCell ref="T15:V15"/>
    <mergeCell ref="W17:Y17"/>
    <mergeCell ref="A18:B18"/>
    <mergeCell ref="C18:D18"/>
    <mergeCell ref="E18:F18"/>
    <mergeCell ref="G18:N18"/>
    <mergeCell ref="O18:R18"/>
    <mergeCell ref="T18:V18"/>
    <mergeCell ref="W18:Y18"/>
    <mergeCell ref="A17:B17"/>
    <mergeCell ref="C17:D17"/>
    <mergeCell ref="E17:F17"/>
    <mergeCell ref="G17:N17"/>
    <mergeCell ref="O17:R17"/>
    <mergeCell ref="T17:V17"/>
    <mergeCell ref="W19:Y19"/>
    <mergeCell ref="A20:N20"/>
    <mergeCell ref="O20:S20"/>
    <mergeCell ref="T20:V20"/>
    <mergeCell ref="W20:Y20"/>
    <mergeCell ref="A19:B19"/>
    <mergeCell ref="C19:D19"/>
    <mergeCell ref="E19:F19"/>
    <mergeCell ref="G19:N19"/>
    <mergeCell ref="O19:R19"/>
    <mergeCell ref="T19:V19"/>
  </mergeCells>
  <dataValidations count="4">
    <dataValidation type="list" allowBlank="1" showInputMessage="1" showErrorMessage="1" sqref="P3:R3">
      <formula1>$AB$8:$AB$19</formula1>
    </dataValidation>
    <dataValidation type="list" allowBlank="1" showInputMessage="1" showErrorMessage="1" sqref="S8:S19">
      <formula1>$AB$5:$AB$7</formula1>
    </dataValidation>
    <dataValidation type="list" allowBlank="1" showInputMessage="1" showErrorMessage="1" sqref="B53:P55">
      <formula1>$AK$33:$AK$62</formula1>
    </dataValidation>
    <dataValidation type="list" allowBlank="1" showInputMessage="1" showErrorMessage="1" sqref="B56:P57">
      <formula1>$AL$51:$AL$56</formula1>
    </dataValidation>
  </dataValidations>
  <pageMargins left="0.24" right="0.11" top="0.18" bottom="0.31" header="0.18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110"/>
  <sheetViews>
    <sheetView showGridLines="0" workbookViewId="0">
      <selection activeCell="G2" sqref="G2:J2"/>
    </sheetView>
  </sheetViews>
  <sheetFormatPr baseColWidth="10" defaultRowHeight="15"/>
  <cols>
    <col min="1" max="24" width="5.7109375" customWidth="1"/>
    <col min="25" max="25" width="6.5703125" customWidth="1"/>
    <col min="26" max="50" width="5.7109375" customWidth="1"/>
    <col min="51" max="51" width="5.7109375" hidden="1" customWidth="1"/>
    <col min="52" max="74" width="5.7109375" customWidth="1"/>
  </cols>
  <sheetData>
    <row r="1" spans="1:51" ht="21">
      <c r="A1" s="9" t="s">
        <v>56</v>
      </c>
      <c r="G1" s="692">
        <f>'Recap des Ventes Mois'!S3</f>
        <v>2020</v>
      </c>
      <c r="H1" s="693"/>
      <c r="I1" s="693"/>
      <c r="J1" s="694"/>
      <c r="K1" s="1"/>
      <c r="L1" s="13"/>
      <c r="M1" s="15"/>
      <c r="N1" s="15" t="s">
        <v>63</v>
      </c>
      <c r="O1" s="15"/>
      <c r="P1" s="15"/>
      <c r="Q1" s="15"/>
      <c r="R1" s="15"/>
      <c r="S1" s="15"/>
      <c r="T1" s="15"/>
      <c r="U1" s="16"/>
      <c r="AH1" s="448" t="s">
        <v>265</v>
      </c>
      <c r="AI1" s="449"/>
      <c r="AJ1" s="449"/>
      <c r="AK1" s="449"/>
      <c r="AL1" s="449"/>
      <c r="AM1" s="449"/>
      <c r="AN1" s="450"/>
    </row>
    <row r="2" spans="1:51" ht="15.75" thickBot="1">
      <c r="B2" s="9" t="s">
        <v>57</v>
      </c>
      <c r="G2" s="692" t="str">
        <f>'Recap des Ventes Mois'!P3</f>
        <v>Février</v>
      </c>
      <c r="H2" s="693"/>
      <c r="I2" s="693"/>
      <c r="J2" s="694"/>
      <c r="K2" s="1"/>
      <c r="L2" s="14"/>
      <c r="M2" s="17"/>
      <c r="N2" s="17" t="s">
        <v>64</v>
      </c>
      <c r="O2" s="17"/>
      <c r="P2" s="17"/>
      <c r="Q2" s="17"/>
      <c r="R2" s="17"/>
      <c r="S2" s="17"/>
      <c r="T2" s="17"/>
      <c r="U2" s="18"/>
      <c r="AU2" s="1"/>
      <c r="AV2" s="63"/>
      <c r="AW2" s="63"/>
      <c r="AX2" s="63"/>
    </row>
    <row r="3" spans="1:51">
      <c r="A3" s="11" t="s">
        <v>58</v>
      </c>
      <c r="B3" s="10"/>
      <c r="C3" s="293"/>
      <c r="D3" s="294"/>
      <c r="E3" s="294"/>
      <c r="F3" s="294"/>
      <c r="G3" s="692"/>
      <c r="H3" s="693"/>
      <c r="I3" s="693"/>
      <c r="J3" s="694"/>
      <c r="K3" s="12"/>
      <c r="L3" s="19" t="s">
        <v>65</v>
      </c>
      <c r="M3" s="20"/>
      <c r="N3" s="20"/>
      <c r="O3" s="20"/>
      <c r="P3" s="20"/>
      <c r="Q3" s="20"/>
      <c r="R3" s="20"/>
      <c r="S3" s="20"/>
      <c r="T3" s="20"/>
      <c r="U3" s="21"/>
      <c r="Z3" s="461" t="s">
        <v>266</v>
      </c>
      <c r="AA3" s="462"/>
      <c r="AB3" s="338"/>
      <c r="AC3" s="337" t="s">
        <v>267</v>
      </c>
      <c r="AD3" s="462"/>
      <c r="AE3" s="462"/>
      <c r="AF3" s="338"/>
      <c r="AG3" s="464" t="s">
        <v>268</v>
      </c>
      <c r="AH3" s="465"/>
      <c r="AI3" s="465"/>
      <c r="AJ3" s="465"/>
      <c r="AK3" s="466"/>
      <c r="AL3" s="337" t="s">
        <v>269</v>
      </c>
      <c r="AM3" s="462"/>
      <c r="AN3" s="462"/>
      <c r="AO3" s="462"/>
      <c r="AP3" s="462"/>
      <c r="AQ3" s="338"/>
      <c r="AR3" s="452" t="s">
        <v>270</v>
      </c>
      <c r="AS3" s="452"/>
      <c r="AT3" s="454"/>
      <c r="AU3" s="470" t="s">
        <v>271</v>
      </c>
      <c r="AV3" s="451" t="s">
        <v>272</v>
      </c>
      <c r="AW3" s="452"/>
      <c r="AX3" s="453"/>
    </row>
    <row r="4" spans="1:51" ht="15.75" thickBot="1">
      <c r="A4" s="10"/>
      <c r="B4" s="11" t="s">
        <v>59</v>
      </c>
      <c r="C4" s="10"/>
      <c r="D4" s="10"/>
      <c r="E4" s="10"/>
      <c r="F4" s="10"/>
      <c r="Z4" s="463"/>
      <c r="AA4" s="308"/>
      <c r="AB4" s="309"/>
      <c r="AC4" s="307"/>
      <c r="AD4" s="308"/>
      <c r="AE4" s="308"/>
      <c r="AF4" s="309"/>
      <c r="AG4" s="467"/>
      <c r="AH4" s="468"/>
      <c r="AI4" s="468"/>
      <c r="AJ4" s="468"/>
      <c r="AK4" s="469"/>
      <c r="AL4" s="307"/>
      <c r="AM4" s="308"/>
      <c r="AN4" s="308"/>
      <c r="AO4" s="308"/>
      <c r="AP4" s="308"/>
      <c r="AQ4" s="309"/>
      <c r="AR4" s="455" t="s">
        <v>273</v>
      </c>
      <c r="AS4" s="456"/>
      <c r="AT4" s="457"/>
      <c r="AU4" s="471"/>
      <c r="AV4" s="458" t="s">
        <v>274</v>
      </c>
      <c r="AW4" s="459"/>
      <c r="AX4" s="460"/>
    </row>
    <row r="5" spans="1:51">
      <c r="A5" s="11" t="s">
        <v>60</v>
      </c>
      <c r="B5" s="295"/>
      <c r="C5" s="296"/>
      <c r="D5" s="296"/>
      <c r="E5" s="297"/>
      <c r="F5" s="10"/>
      <c r="H5" s="290" t="s">
        <v>66</v>
      </c>
      <c r="I5" s="291"/>
      <c r="J5" s="291"/>
      <c r="K5" s="292"/>
      <c r="M5" s="8" t="s">
        <v>68</v>
      </c>
      <c r="N5" s="278"/>
      <c r="O5" s="278"/>
      <c r="P5" s="278"/>
      <c r="Q5" s="278"/>
      <c r="R5" s="278"/>
      <c r="S5" s="278"/>
      <c r="T5" s="278"/>
      <c r="U5" s="278"/>
      <c r="V5" s="279"/>
      <c r="Z5" s="472"/>
      <c r="AA5" s="473"/>
      <c r="AB5" s="474"/>
      <c r="AC5" s="475"/>
      <c r="AD5" s="473"/>
      <c r="AE5" s="473"/>
      <c r="AF5" s="474"/>
      <c r="AG5" s="475"/>
      <c r="AH5" s="473"/>
      <c r="AI5" s="473"/>
      <c r="AJ5" s="473"/>
      <c r="AK5" s="474"/>
      <c r="AL5" s="475"/>
      <c r="AM5" s="473"/>
      <c r="AN5" s="473"/>
      <c r="AO5" s="473"/>
      <c r="AP5" s="473"/>
      <c r="AQ5" s="474"/>
      <c r="AR5" s="476">
        <v>1000</v>
      </c>
      <c r="AS5" s="477"/>
      <c r="AT5" s="478"/>
      <c r="AU5" s="71">
        <v>0.19</v>
      </c>
      <c r="AV5" s="680">
        <f>AR5*AU5</f>
        <v>190</v>
      </c>
      <c r="AW5" s="681"/>
      <c r="AX5" s="682"/>
      <c r="AY5" s="64">
        <v>0.09</v>
      </c>
    </row>
    <row r="6" spans="1:51">
      <c r="A6" s="10"/>
      <c r="B6" s="11" t="s">
        <v>61</v>
      </c>
      <c r="C6" s="10"/>
      <c r="D6" s="10"/>
      <c r="E6" s="10"/>
      <c r="F6" s="10"/>
      <c r="H6" s="287" t="s">
        <v>67</v>
      </c>
      <c r="I6" s="288"/>
      <c r="J6" s="288"/>
      <c r="K6" s="289"/>
      <c r="M6" s="26" t="s">
        <v>69</v>
      </c>
      <c r="N6" s="278"/>
      <c r="O6" s="278"/>
      <c r="P6" s="278"/>
      <c r="Q6" s="278"/>
      <c r="R6" s="278"/>
      <c r="S6" s="278"/>
      <c r="T6" s="278"/>
      <c r="U6" s="278"/>
      <c r="V6" s="279"/>
      <c r="Z6" s="188"/>
      <c r="AA6" s="189"/>
      <c r="AB6" s="110"/>
      <c r="AC6" s="109"/>
      <c r="AD6" s="189"/>
      <c r="AE6" s="189"/>
      <c r="AF6" s="110"/>
      <c r="AG6" s="109"/>
      <c r="AH6" s="189"/>
      <c r="AI6" s="189"/>
      <c r="AJ6" s="189"/>
      <c r="AK6" s="110"/>
      <c r="AL6" s="109"/>
      <c r="AM6" s="189"/>
      <c r="AN6" s="189"/>
      <c r="AO6" s="189"/>
      <c r="AP6" s="189"/>
      <c r="AQ6" s="110"/>
      <c r="AR6" s="479">
        <v>2000</v>
      </c>
      <c r="AS6" s="480"/>
      <c r="AT6" s="481"/>
      <c r="AU6" s="72">
        <v>0.09</v>
      </c>
      <c r="AV6" s="683">
        <f t="shared" ref="AV6:AV22" si="0">AR6*AU6</f>
        <v>180</v>
      </c>
      <c r="AW6" s="684"/>
      <c r="AX6" s="685"/>
      <c r="AY6" s="64">
        <v>0.19</v>
      </c>
    </row>
    <row r="7" spans="1:51">
      <c r="A7" s="11" t="s">
        <v>60</v>
      </c>
      <c r="B7" s="295"/>
      <c r="C7" s="298"/>
      <c r="D7" s="298"/>
      <c r="E7" s="299"/>
      <c r="F7" s="10"/>
      <c r="M7" s="27" t="s">
        <v>70</v>
      </c>
      <c r="N7" s="280"/>
      <c r="O7" s="280"/>
      <c r="P7" s="280"/>
      <c r="Q7" s="280"/>
      <c r="R7" s="280"/>
      <c r="S7" s="280"/>
      <c r="T7" s="280"/>
      <c r="U7" s="280"/>
      <c r="V7" s="281"/>
      <c r="Z7" s="188"/>
      <c r="AA7" s="189"/>
      <c r="AB7" s="110"/>
      <c r="AC7" s="109"/>
      <c r="AD7" s="189"/>
      <c r="AE7" s="189"/>
      <c r="AF7" s="110"/>
      <c r="AG7" s="109"/>
      <c r="AH7" s="189"/>
      <c r="AI7" s="189"/>
      <c r="AJ7" s="189"/>
      <c r="AK7" s="110"/>
      <c r="AL7" s="90"/>
      <c r="AM7" s="482"/>
      <c r="AN7" s="482"/>
      <c r="AO7" s="482"/>
      <c r="AP7" s="482"/>
      <c r="AQ7" s="91"/>
      <c r="AR7" s="479"/>
      <c r="AS7" s="480"/>
      <c r="AT7" s="481"/>
      <c r="AU7" s="72">
        <v>0.09</v>
      </c>
      <c r="AV7" s="683">
        <f t="shared" si="0"/>
        <v>0</v>
      </c>
      <c r="AW7" s="684"/>
      <c r="AX7" s="685"/>
    </row>
    <row r="8" spans="1:51">
      <c r="A8" s="11" t="s">
        <v>62</v>
      </c>
      <c r="B8" s="10"/>
      <c r="C8" s="300"/>
      <c r="D8" s="298"/>
      <c r="E8" s="298"/>
      <c r="F8" s="299"/>
      <c r="Z8" s="483"/>
      <c r="AA8" s="484"/>
      <c r="AB8" s="485"/>
      <c r="AC8" s="109"/>
      <c r="AD8" s="189"/>
      <c r="AE8" s="189"/>
      <c r="AF8" s="110"/>
      <c r="AG8" s="109"/>
      <c r="AH8" s="189"/>
      <c r="AI8" s="189"/>
      <c r="AJ8" s="189"/>
      <c r="AK8" s="110"/>
      <c r="AL8" s="90"/>
      <c r="AM8" s="482"/>
      <c r="AN8" s="482"/>
      <c r="AO8" s="482"/>
      <c r="AP8" s="482"/>
      <c r="AQ8" s="91"/>
      <c r="AR8" s="479"/>
      <c r="AS8" s="480"/>
      <c r="AT8" s="481"/>
      <c r="AU8" s="72">
        <v>0.19</v>
      </c>
      <c r="AV8" s="683">
        <f t="shared" si="0"/>
        <v>0</v>
      </c>
      <c r="AW8" s="684"/>
      <c r="AX8" s="685"/>
    </row>
    <row r="9" spans="1:51">
      <c r="A9" s="295"/>
      <c r="B9" s="296"/>
      <c r="C9" s="296"/>
      <c r="D9" s="296"/>
      <c r="E9" s="296"/>
      <c r="F9" s="297"/>
      <c r="V9" s="9" t="s">
        <v>71</v>
      </c>
      <c r="Z9" s="188"/>
      <c r="AA9" s="189"/>
      <c r="AB9" s="110"/>
      <c r="AC9" s="109"/>
      <c r="AD9" s="189"/>
      <c r="AE9" s="189"/>
      <c r="AF9" s="110"/>
      <c r="AG9" s="109"/>
      <c r="AH9" s="189"/>
      <c r="AI9" s="189"/>
      <c r="AJ9" s="189"/>
      <c r="AK9" s="110"/>
      <c r="AL9" s="109"/>
      <c r="AM9" s="189"/>
      <c r="AN9" s="189"/>
      <c r="AO9" s="189"/>
      <c r="AP9" s="189"/>
      <c r="AQ9" s="110"/>
      <c r="AR9" s="479"/>
      <c r="AS9" s="480"/>
      <c r="AT9" s="481"/>
      <c r="AU9" s="72">
        <v>0.09</v>
      </c>
      <c r="AV9" s="683">
        <f t="shared" si="0"/>
        <v>0</v>
      </c>
      <c r="AW9" s="684"/>
      <c r="AX9" s="685"/>
    </row>
    <row r="10" spans="1:51">
      <c r="A10" s="295"/>
      <c r="B10" s="296"/>
      <c r="C10" s="296"/>
      <c r="D10" s="296"/>
      <c r="E10" s="296"/>
      <c r="F10" s="297"/>
      <c r="V10" s="282"/>
      <c r="W10" s="283"/>
      <c r="X10" s="284"/>
      <c r="Z10" s="188"/>
      <c r="AA10" s="189"/>
      <c r="AB10" s="110"/>
      <c r="AC10" s="109"/>
      <c r="AD10" s="189"/>
      <c r="AE10" s="189"/>
      <c r="AF10" s="110"/>
      <c r="AG10" s="109"/>
      <c r="AH10" s="189"/>
      <c r="AI10" s="189"/>
      <c r="AJ10" s="189"/>
      <c r="AK10" s="110"/>
      <c r="AL10" s="109"/>
      <c r="AM10" s="189"/>
      <c r="AN10" s="189"/>
      <c r="AO10" s="189"/>
      <c r="AP10" s="189"/>
      <c r="AQ10" s="110"/>
      <c r="AR10" s="479"/>
      <c r="AS10" s="480"/>
      <c r="AT10" s="481"/>
      <c r="AU10" s="72">
        <v>0.09</v>
      </c>
      <c r="AV10" s="683">
        <f t="shared" si="0"/>
        <v>0</v>
      </c>
      <c r="AW10" s="684"/>
      <c r="AX10" s="685"/>
    </row>
    <row r="11" spans="1:51">
      <c r="Z11" s="188"/>
      <c r="AA11" s="189"/>
      <c r="AB11" s="110"/>
      <c r="AC11" s="109"/>
      <c r="AD11" s="189"/>
      <c r="AE11" s="189"/>
      <c r="AF11" s="110"/>
      <c r="AG11" s="109"/>
      <c r="AH11" s="189"/>
      <c r="AI11" s="189"/>
      <c r="AJ11" s="189"/>
      <c r="AK11" s="110"/>
      <c r="AL11" s="90"/>
      <c r="AM11" s="482"/>
      <c r="AN11" s="482"/>
      <c r="AO11" s="482"/>
      <c r="AP11" s="482"/>
      <c r="AQ11" s="91"/>
      <c r="AR11" s="479"/>
      <c r="AS11" s="480"/>
      <c r="AT11" s="481"/>
      <c r="AU11" s="72">
        <v>0.19</v>
      </c>
      <c r="AV11" s="683">
        <f t="shared" si="0"/>
        <v>0</v>
      </c>
      <c r="AW11" s="684"/>
      <c r="AX11" s="685"/>
    </row>
    <row r="12" spans="1:51" ht="21">
      <c r="A12" s="285" t="s">
        <v>72</v>
      </c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188"/>
      <c r="AA12" s="189"/>
      <c r="AB12" s="110"/>
      <c r="AC12" s="109"/>
      <c r="AD12" s="189"/>
      <c r="AE12" s="189"/>
      <c r="AF12" s="110"/>
      <c r="AG12" s="109"/>
      <c r="AH12" s="189"/>
      <c r="AI12" s="189"/>
      <c r="AJ12" s="189"/>
      <c r="AK12" s="110"/>
      <c r="AL12" s="109"/>
      <c r="AM12" s="189"/>
      <c r="AN12" s="189"/>
      <c r="AO12" s="189"/>
      <c r="AP12" s="189"/>
      <c r="AQ12" s="110"/>
      <c r="AR12" s="486">
        <v>6000</v>
      </c>
      <c r="AS12" s="487"/>
      <c r="AT12" s="488"/>
      <c r="AU12" s="72">
        <v>0.09</v>
      </c>
      <c r="AV12" s="683">
        <f t="shared" si="0"/>
        <v>540</v>
      </c>
      <c r="AW12" s="684"/>
      <c r="AX12" s="685"/>
    </row>
    <row r="13" spans="1:51">
      <c r="A13" s="290" t="s">
        <v>77</v>
      </c>
      <c r="B13" s="292"/>
      <c r="C13" s="290" t="s">
        <v>78</v>
      </c>
      <c r="D13" s="291"/>
      <c r="E13" s="291"/>
      <c r="F13" s="291"/>
      <c r="G13" s="291"/>
      <c r="H13" s="291"/>
      <c r="I13" s="291"/>
      <c r="J13" s="291"/>
      <c r="K13" s="291"/>
      <c r="L13" s="291"/>
      <c r="M13" s="292"/>
      <c r="N13" s="283" t="s">
        <v>76</v>
      </c>
      <c r="O13" s="283"/>
      <c r="P13" s="283"/>
      <c r="Q13" s="283"/>
      <c r="R13" s="283"/>
      <c r="S13" s="283"/>
      <c r="T13" s="283"/>
      <c r="U13" s="284"/>
      <c r="V13" s="290" t="s">
        <v>73</v>
      </c>
      <c r="W13" s="291"/>
      <c r="X13" s="291"/>
      <c r="Y13" s="291"/>
      <c r="Z13" s="188"/>
      <c r="AA13" s="189"/>
      <c r="AB13" s="110"/>
      <c r="AC13" s="109"/>
      <c r="AD13" s="189"/>
      <c r="AE13" s="189"/>
      <c r="AF13" s="110"/>
      <c r="AG13" s="109"/>
      <c r="AH13" s="189"/>
      <c r="AI13" s="189"/>
      <c r="AJ13" s="189"/>
      <c r="AK13" s="110"/>
      <c r="AL13" s="109"/>
      <c r="AM13" s="189"/>
      <c r="AN13" s="189"/>
      <c r="AO13" s="189"/>
      <c r="AP13" s="189"/>
      <c r="AQ13" s="110"/>
      <c r="AR13" s="479"/>
      <c r="AS13" s="480"/>
      <c r="AT13" s="481"/>
      <c r="AU13" s="73">
        <v>0.19</v>
      </c>
      <c r="AV13" s="683">
        <f t="shared" si="0"/>
        <v>0</v>
      </c>
      <c r="AW13" s="684"/>
      <c r="AX13" s="685"/>
    </row>
    <row r="14" spans="1:51" ht="15.75" thickBot="1">
      <c r="A14" s="307"/>
      <c r="B14" s="309"/>
      <c r="C14" s="307"/>
      <c r="D14" s="308"/>
      <c r="E14" s="308"/>
      <c r="F14" s="308"/>
      <c r="G14" s="308"/>
      <c r="H14" s="308"/>
      <c r="I14" s="308"/>
      <c r="J14" s="308"/>
      <c r="K14" s="308"/>
      <c r="L14" s="308"/>
      <c r="M14" s="309"/>
      <c r="N14" s="291" t="s">
        <v>75</v>
      </c>
      <c r="O14" s="291"/>
      <c r="P14" s="291"/>
      <c r="Q14" s="292"/>
      <c r="R14" s="304" t="s">
        <v>74</v>
      </c>
      <c r="S14" s="305"/>
      <c r="T14" s="305"/>
      <c r="U14" s="306"/>
      <c r="V14" s="307"/>
      <c r="W14" s="308"/>
      <c r="X14" s="308"/>
      <c r="Y14" s="308"/>
      <c r="Z14" s="188"/>
      <c r="AA14" s="189"/>
      <c r="AB14" s="110"/>
      <c r="AC14" s="109"/>
      <c r="AD14" s="189"/>
      <c r="AE14" s="189"/>
      <c r="AF14" s="110"/>
      <c r="AG14" s="109"/>
      <c r="AH14" s="189"/>
      <c r="AI14" s="189"/>
      <c r="AJ14" s="189"/>
      <c r="AK14" s="110"/>
      <c r="AL14" s="109"/>
      <c r="AM14" s="189"/>
      <c r="AN14" s="189"/>
      <c r="AO14" s="189"/>
      <c r="AP14" s="189"/>
      <c r="AQ14" s="110"/>
      <c r="AR14" s="479">
        <v>10000</v>
      </c>
      <c r="AS14" s="480"/>
      <c r="AT14" s="481"/>
      <c r="AU14" s="72">
        <v>0.09</v>
      </c>
      <c r="AV14" s="683">
        <f t="shared" si="0"/>
        <v>900</v>
      </c>
      <c r="AW14" s="684"/>
      <c r="AX14" s="685"/>
    </row>
    <row r="15" spans="1:51" ht="15" customHeight="1" thickBot="1">
      <c r="A15" s="301" t="s">
        <v>79</v>
      </c>
      <c r="B15" s="302"/>
      <c r="C15" s="314" t="s">
        <v>84</v>
      </c>
      <c r="D15" s="315"/>
      <c r="E15" s="315"/>
      <c r="F15" s="315"/>
      <c r="G15" s="315"/>
      <c r="H15" s="315"/>
      <c r="I15" s="315"/>
      <c r="J15" s="315"/>
      <c r="K15" s="315"/>
      <c r="L15" s="69">
        <v>0.5</v>
      </c>
      <c r="M15" s="70">
        <v>0.02</v>
      </c>
      <c r="N15" s="316">
        <v>1000</v>
      </c>
      <c r="O15" s="317"/>
      <c r="P15" s="317"/>
      <c r="Q15" s="318"/>
      <c r="R15" s="319">
        <f>N15-P109</f>
        <v>500</v>
      </c>
      <c r="S15" s="320"/>
      <c r="T15" s="320"/>
      <c r="U15" s="321"/>
      <c r="V15" s="319">
        <f>R15*M15</f>
        <v>10</v>
      </c>
      <c r="W15" s="320"/>
      <c r="X15" s="320"/>
      <c r="Y15" s="320"/>
      <c r="Z15" s="188"/>
      <c r="AA15" s="189"/>
      <c r="AB15" s="110"/>
      <c r="AC15" s="109"/>
      <c r="AD15" s="189"/>
      <c r="AE15" s="189"/>
      <c r="AF15" s="110"/>
      <c r="AG15" s="109"/>
      <c r="AH15" s="189"/>
      <c r="AI15" s="189"/>
      <c r="AJ15" s="189"/>
      <c r="AK15" s="110"/>
      <c r="AL15" s="109"/>
      <c r="AM15" s="189"/>
      <c r="AN15" s="189"/>
      <c r="AO15" s="189"/>
      <c r="AP15" s="189"/>
      <c r="AQ15" s="110"/>
      <c r="AR15" s="479"/>
      <c r="AS15" s="480"/>
      <c r="AT15" s="481"/>
      <c r="AU15" s="72">
        <v>0.09</v>
      </c>
      <c r="AV15" s="683">
        <f t="shared" si="0"/>
        <v>0</v>
      </c>
      <c r="AW15" s="684"/>
      <c r="AX15" s="685"/>
    </row>
    <row r="16" spans="1:51" ht="15" customHeight="1">
      <c r="A16" s="301" t="s">
        <v>80</v>
      </c>
      <c r="B16" s="302"/>
      <c r="C16" s="23" t="s">
        <v>85</v>
      </c>
      <c r="D16" s="1"/>
      <c r="E16" s="24"/>
      <c r="F16" s="24"/>
      <c r="G16" s="1"/>
      <c r="H16" s="1"/>
      <c r="I16" s="1"/>
      <c r="J16" s="1"/>
      <c r="K16" s="1"/>
      <c r="L16" s="68"/>
      <c r="M16" s="66">
        <v>0.02</v>
      </c>
      <c r="N16" s="310">
        <v>10000</v>
      </c>
      <c r="O16" s="311"/>
      <c r="P16" s="311"/>
      <c r="Q16" s="311"/>
      <c r="R16" s="312">
        <f>N16*30%</f>
        <v>3000</v>
      </c>
      <c r="S16" s="313"/>
      <c r="T16" s="313"/>
      <c r="U16" s="322"/>
      <c r="V16" s="313">
        <f>R16*2%</f>
        <v>60</v>
      </c>
      <c r="W16" s="313"/>
      <c r="X16" s="313"/>
      <c r="Y16" s="313"/>
      <c r="Z16" s="188"/>
      <c r="AA16" s="189"/>
      <c r="AB16" s="110"/>
      <c r="AC16" s="109"/>
      <c r="AD16" s="189"/>
      <c r="AE16" s="189"/>
      <c r="AF16" s="110"/>
      <c r="AG16" s="109"/>
      <c r="AH16" s="189"/>
      <c r="AI16" s="189"/>
      <c r="AJ16" s="189"/>
      <c r="AK16" s="110"/>
      <c r="AL16" s="109"/>
      <c r="AM16" s="189"/>
      <c r="AN16" s="189"/>
      <c r="AO16" s="189"/>
      <c r="AP16" s="189"/>
      <c r="AQ16" s="110"/>
      <c r="AR16" s="479">
        <v>60000</v>
      </c>
      <c r="AS16" s="480"/>
      <c r="AT16" s="481"/>
      <c r="AU16" s="72">
        <v>0.19</v>
      </c>
      <c r="AV16" s="683">
        <f t="shared" si="0"/>
        <v>11400</v>
      </c>
      <c r="AW16" s="684"/>
      <c r="AX16" s="685"/>
    </row>
    <row r="17" spans="1:50" ht="15" customHeight="1">
      <c r="A17" s="301" t="s">
        <v>81</v>
      </c>
      <c r="B17" s="302"/>
      <c r="C17" s="6" t="s">
        <v>86</v>
      </c>
      <c r="D17" s="22"/>
      <c r="E17" s="1"/>
      <c r="F17" s="1"/>
      <c r="G17" s="22"/>
      <c r="H17" s="22"/>
      <c r="I17" s="22"/>
      <c r="J17" s="22"/>
      <c r="K17" s="22"/>
      <c r="L17" s="25"/>
      <c r="M17" s="66">
        <v>0.02</v>
      </c>
      <c r="N17" s="310">
        <v>80000</v>
      </c>
      <c r="O17" s="311"/>
      <c r="P17" s="311"/>
      <c r="Q17" s="311"/>
      <c r="R17" s="312">
        <f>N17</f>
        <v>80000</v>
      </c>
      <c r="S17" s="313"/>
      <c r="T17" s="313"/>
      <c r="U17" s="313"/>
      <c r="V17" s="312">
        <f>R17*2%</f>
        <v>1600</v>
      </c>
      <c r="W17" s="313"/>
      <c r="X17" s="313"/>
      <c r="Y17" s="313"/>
      <c r="Z17" s="188"/>
      <c r="AA17" s="189"/>
      <c r="AB17" s="110"/>
      <c r="AC17" s="109"/>
      <c r="AD17" s="189"/>
      <c r="AE17" s="189"/>
      <c r="AF17" s="110"/>
      <c r="AG17" s="109"/>
      <c r="AH17" s="189"/>
      <c r="AI17" s="189"/>
      <c r="AJ17" s="189"/>
      <c r="AK17" s="110"/>
      <c r="AL17" s="109"/>
      <c r="AM17" s="189"/>
      <c r="AN17" s="189"/>
      <c r="AO17" s="189"/>
      <c r="AP17" s="189"/>
      <c r="AQ17" s="110"/>
      <c r="AR17" s="479"/>
      <c r="AS17" s="480"/>
      <c r="AT17" s="481"/>
      <c r="AU17" s="72">
        <v>0.19</v>
      </c>
      <c r="AV17" s="683">
        <f t="shared" si="0"/>
        <v>0</v>
      </c>
      <c r="AW17" s="684"/>
      <c r="AX17" s="685"/>
    </row>
    <row r="18" spans="1:50" ht="15" customHeight="1">
      <c r="A18" s="301" t="s">
        <v>82</v>
      </c>
      <c r="B18" s="303"/>
      <c r="C18" s="25" t="s">
        <v>87</v>
      </c>
      <c r="D18" s="24"/>
      <c r="E18" s="24"/>
      <c r="F18" s="24"/>
      <c r="G18" s="24"/>
      <c r="H18" s="24"/>
      <c r="I18" s="24"/>
      <c r="J18" s="24"/>
      <c r="K18" s="24"/>
      <c r="L18" s="24"/>
      <c r="M18" s="67">
        <v>0</v>
      </c>
      <c r="N18" s="310">
        <v>6000</v>
      </c>
      <c r="O18" s="311"/>
      <c r="P18" s="311"/>
      <c r="Q18" s="311"/>
      <c r="R18" s="312">
        <f>N18</f>
        <v>6000</v>
      </c>
      <c r="S18" s="313"/>
      <c r="T18" s="313"/>
      <c r="U18" s="313"/>
      <c r="V18" s="312">
        <v>0</v>
      </c>
      <c r="W18" s="313"/>
      <c r="X18" s="313"/>
      <c r="Y18" s="313"/>
      <c r="Z18" s="188"/>
      <c r="AA18" s="189"/>
      <c r="AB18" s="110"/>
      <c r="AC18" s="109"/>
      <c r="AD18" s="189"/>
      <c r="AE18" s="189"/>
      <c r="AF18" s="110"/>
      <c r="AG18" s="109"/>
      <c r="AH18" s="189"/>
      <c r="AI18" s="189"/>
      <c r="AJ18" s="189"/>
      <c r="AK18" s="110"/>
      <c r="AL18" s="109"/>
      <c r="AM18" s="189"/>
      <c r="AN18" s="189"/>
      <c r="AO18" s="189"/>
      <c r="AP18" s="189"/>
      <c r="AQ18" s="110"/>
      <c r="AR18" s="479"/>
      <c r="AS18" s="480"/>
      <c r="AT18" s="481"/>
      <c r="AU18" s="72">
        <v>0.19</v>
      </c>
      <c r="AV18" s="683">
        <f t="shared" si="0"/>
        <v>0</v>
      </c>
      <c r="AW18" s="684"/>
      <c r="AX18" s="685"/>
    </row>
    <row r="19" spans="1:50" ht="15" customHeight="1" thickBot="1">
      <c r="A19" s="301" t="s">
        <v>83</v>
      </c>
      <c r="B19" s="302"/>
      <c r="C19" s="7" t="s">
        <v>88</v>
      </c>
      <c r="D19" s="5"/>
      <c r="E19" s="5"/>
      <c r="F19" s="5"/>
      <c r="G19" s="5"/>
      <c r="H19" s="5"/>
      <c r="I19" s="5"/>
      <c r="J19" s="5"/>
      <c r="K19" s="5"/>
      <c r="L19" s="5"/>
      <c r="M19" s="65">
        <v>0</v>
      </c>
      <c r="N19" s="328">
        <v>6000</v>
      </c>
      <c r="O19" s="329"/>
      <c r="P19" s="329"/>
      <c r="Q19" s="330"/>
      <c r="R19" s="331">
        <f>N19</f>
        <v>6000</v>
      </c>
      <c r="S19" s="332"/>
      <c r="T19" s="332"/>
      <c r="U19" s="333"/>
      <c r="V19" s="331">
        <f>N19*M19</f>
        <v>0</v>
      </c>
      <c r="W19" s="332"/>
      <c r="X19" s="332"/>
      <c r="Y19" s="332"/>
      <c r="Z19" s="188"/>
      <c r="AA19" s="189"/>
      <c r="AB19" s="110"/>
      <c r="AC19" s="109"/>
      <c r="AD19" s="189"/>
      <c r="AE19" s="189"/>
      <c r="AF19" s="110"/>
      <c r="AG19" s="109"/>
      <c r="AH19" s="189"/>
      <c r="AI19" s="189"/>
      <c r="AJ19" s="189"/>
      <c r="AK19" s="110"/>
      <c r="AL19" s="109"/>
      <c r="AM19" s="189"/>
      <c r="AN19" s="189"/>
      <c r="AO19" s="189"/>
      <c r="AP19" s="189"/>
      <c r="AQ19" s="110"/>
      <c r="AR19" s="479"/>
      <c r="AS19" s="480"/>
      <c r="AT19" s="481"/>
      <c r="AU19" s="72">
        <v>0.19</v>
      </c>
      <c r="AV19" s="683">
        <f t="shared" si="0"/>
        <v>0</v>
      </c>
      <c r="AW19" s="684"/>
      <c r="AX19" s="685"/>
    </row>
    <row r="20" spans="1:50" ht="15" customHeight="1" thickBot="1">
      <c r="A20" s="392">
        <v>1</v>
      </c>
      <c r="B20" s="393"/>
      <c r="C20" s="341" t="s">
        <v>90</v>
      </c>
      <c r="D20" s="341"/>
      <c r="E20" s="341"/>
      <c r="F20" s="341"/>
      <c r="G20" s="341"/>
      <c r="H20" s="341"/>
      <c r="I20" s="341"/>
      <c r="J20" s="341"/>
      <c r="K20" s="341"/>
      <c r="L20" s="341"/>
      <c r="M20" s="342"/>
      <c r="N20" s="343">
        <f t="shared" ref="N20" si="1">SUM(N15:Q19)</f>
        <v>103000</v>
      </c>
      <c r="O20" s="344"/>
      <c r="P20" s="344"/>
      <c r="Q20" s="345"/>
      <c r="R20" s="343">
        <f t="shared" ref="R20" si="2">SUM(R15:U19)</f>
        <v>95500</v>
      </c>
      <c r="S20" s="344"/>
      <c r="T20" s="344"/>
      <c r="U20" s="345"/>
      <c r="V20" s="343">
        <f t="shared" ref="V20" si="3">SUM(V15:Y19)</f>
        <v>1670</v>
      </c>
      <c r="W20" s="344"/>
      <c r="X20" s="344"/>
      <c r="Y20" s="344"/>
      <c r="Z20" s="188"/>
      <c r="AA20" s="189"/>
      <c r="AB20" s="110"/>
      <c r="AC20" s="109"/>
      <c r="AD20" s="189"/>
      <c r="AE20" s="189"/>
      <c r="AF20" s="110"/>
      <c r="AG20" s="109"/>
      <c r="AH20" s="189"/>
      <c r="AI20" s="189"/>
      <c r="AJ20" s="189"/>
      <c r="AK20" s="110"/>
      <c r="AL20" s="109"/>
      <c r="AM20" s="189"/>
      <c r="AN20" s="189"/>
      <c r="AO20" s="189"/>
      <c r="AP20" s="189"/>
      <c r="AQ20" s="110"/>
      <c r="AR20" s="479"/>
      <c r="AS20" s="480"/>
      <c r="AT20" s="481"/>
      <c r="AU20" s="72">
        <v>0.19</v>
      </c>
      <c r="AV20" s="683">
        <f t="shared" si="0"/>
        <v>0</v>
      </c>
      <c r="AW20" s="684"/>
      <c r="AX20" s="685"/>
    </row>
    <row r="21" spans="1:50" ht="15" customHeight="1">
      <c r="Z21" s="188"/>
      <c r="AA21" s="189"/>
      <c r="AB21" s="110"/>
      <c r="AC21" s="109"/>
      <c r="AD21" s="189"/>
      <c r="AE21" s="189"/>
      <c r="AF21" s="110"/>
      <c r="AG21" s="109"/>
      <c r="AH21" s="189"/>
      <c r="AI21" s="189"/>
      <c r="AJ21" s="189"/>
      <c r="AK21" s="110"/>
      <c r="AL21" s="109"/>
      <c r="AM21" s="189"/>
      <c r="AN21" s="189"/>
      <c r="AO21" s="189"/>
      <c r="AP21" s="189"/>
      <c r="AQ21" s="110"/>
      <c r="AR21" s="479"/>
      <c r="AS21" s="480"/>
      <c r="AT21" s="481"/>
      <c r="AU21" s="72">
        <v>0.19</v>
      </c>
      <c r="AV21" s="683">
        <f t="shared" si="0"/>
        <v>0</v>
      </c>
      <c r="AW21" s="684"/>
      <c r="AX21" s="685"/>
    </row>
    <row r="22" spans="1:50" ht="15" customHeight="1" thickBot="1">
      <c r="A22" s="334" t="s">
        <v>89</v>
      </c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499"/>
      <c r="AA22" s="490"/>
      <c r="AB22" s="491"/>
      <c r="AC22" s="489"/>
      <c r="AD22" s="490"/>
      <c r="AE22" s="490"/>
      <c r="AF22" s="491"/>
      <c r="AG22" s="489"/>
      <c r="AH22" s="490"/>
      <c r="AI22" s="490"/>
      <c r="AJ22" s="490"/>
      <c r="AK22" s="491"/>
      <c r="AL22" s="489"/>
      <c r="AM22" s="490"/>
      <c r="AN22" s="490"/>
      <c r="AO22" s="490"/>
      <c r="AP22" s="490"/>
      <c r="AQ22" s="491"/>
      <c r="AR22" s="496"/>
      <c r="AS22" s="497"/>
      <c r="AT22" s="498"/>
      <c r="AU22" s="74">
        <v>0.09</v>
      </c>
      <c r="AV22" s="686">
        <f t="shared" si="0"/>
        <v>0</v>
      </c>
      <c r="AW22" s="687"/>
      <c r="AX22" s="688"/>
    </row>
    <row r="23" spans="1:50" ht="15" customHeight="1" thickBot="1">
      <c r="A23" s="326" t="s">
        <v>77</v>
      </c>
      <c r="B23" s="336"/>
      <c r="C23" s="326" t="s">
        <v>89</v>
      </c>
      <c r="D23" s="327"/>
      <c r="E23" s="327"/>
      <c r="F23" s="327"/>
      <c r="G23" s="327"/>
      <c r="H23" s="327"/>
      <c r="I23" s="327"/>
      <c r="J23" s="327"/>
      <c r="K23" s="326" t="s">
        <v>91</v>
      </c>
      <c r="L23" s="327"/>
      <c r="M23" s="327"/>
      <c r="N23" s="327"/>
      <c r="O23" s="327"/>
      <c r="P23" s="327"/>
      <c r="Q23" s="327"/>
      <c r="R23" s="327"/>
      <c r="S23" s="327"/>
      <c r="T23" s="327"/>
      <c r="U23" s="327"/>
      <c r="V23" s="323" t="s">
        <v>73</v>
      </c>
      <c r="W23" s="324"/>
      <c r="X23" s="324"/>
      <c r="Y23" s="325"/>
      <c r="AR23" s="392" t="s">
        <v>90</v>
      </c>
      <c r="AS23" s="492"/>
      <c r="AT23" s="492"/>
      <c r="AU23" s="493"/>
      <c r="AV23" s="689">
        <f t="shared" ref="AV23" si="4">SUM(AV5:AX22)</f>
        <v>13210</v>
      </c>
      <c r="AW23" s="690"/>
      <c r="AX23" s="691"/>
    </row>
    <row r="24" spans="1:50" ht="15.75" thickBot="1">
      <c r="A24" s="337" t="s">
        <v>79</v>
      </c>
      <c r="B24" s="338"/>
      <c r="C24" s="363"/>
      <c r="D24" s="364"/>
      <c r="E24" s="364"/>
      <c r="F24" s="364"/>
      <c r="G24" s="364"/>
      <c r="H24" s="364"/>
      <c r="I24" s="364"/>
      <c r="J24" s="365"/>
      <c r="K24" s="360"/>
      <c r="L24" s="361"/>
      <c r="M24" s="361"/>
      <c r="N24" s="361"/>
      <c r="O24" s="361"/>
      <c r="P24" s="361"/>
      <c r="Q24" s="361"/>
      <c r="R24" s="361"/>
      <c r="S24" s="361"/>
      <c r="T24" s="361"/>
      <c r="U24" s="362"/>
      <c r="V24" s="360">
        <v>3000</v>
      </c>
      <c r="W24" s="361"/>
      <c r="X24" s="361"/>
      <c r="Y24" s="362"/>
    </row>
    <row r="25" spans="1:50" ht="21.75" thickBot="1">
      <c r="A25" s="339"/>
      <c r="B25" s="340"/>
      <c r="C25" s="282"/>
      <c r="D25" s="283"/>
      <c r="E25" s="283"/>
      <c r="F25" s="283"/>
      <c r="G25" s="283"/>
      <c r="H25" s="283"/>
      <c r="I25" s="283"/>
      <c r="J25" s="284"/>
      <c r="K25" s="346" t="s">
        <v>92</v>
      </c>
      <c r="L25" s="347"/>
      <c r="M25" s="347"/>
      <c r="N25" s="347"/>
      <c r="O25" s="347"/>
      <c r="P25" s="347"/>
      <c r="Q25" s="347"/>
      <c r="R25" s="347"/>
      <c r="S25" s="347"/>
      <c r="T25" s="347"/>
      <c r="U25" s="348"/>
      <c r="V25" s="613">
        <f>V24</f>
        <v>3000</v>
      </c>
      <c r="W25" s="614"/>
      <c r="X25" s="614"/>
      <c r="Y25" s="615"/>
      <c r="AR25" s="75" t="s">
        <v>284</v>
      </c>
      <c r="AV25" s="209">
        <v>5000</v>
      </c>
      <c r="AW25" s="210"/>
      <c r="AX25" s="211"/>
    </row>
    <row r="26" spans="1:50">
      <c r="A26" s="394">
        <v>2</v>
      </c>
      <c r="B26" s="394"/>
    </row>
    <row r="27" spans="1:50">
      <c r="A27" s="352" t="s">
        <v>93</v>
      </c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353"/>
      <c r="Y27" s="354"/>
    </row>
    <row r="28" spans="1:50" ht="15" customHeight="1" thickBot="1">
      <c r="A28" s="290" t="s">
        <v>77</v>
      </c>
      <c r="B28" s="292"/>
      <c r="C28" s="389" t="s">
        <v>94</v>
      </c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1"/>
      <c r="O28" s="357" t="s">
        <v>95</v>
      </c>
      <c r="P28" s="358"/>
      <c r="Q28" s="358"/>
      <c r="R28" s="358"/>
      <c r="S28" s="359"/>
      <c r="T28" s="382" t="s">
        <v>96</v>
      </c>
      <c r="U28" s="383"/>
      <c r="V28" s="374" t="s">
        <v>73</v>
      </c>
      <c r="W28" s="375"/>
      <c r="X28" s="375"/>
      <c r="Y28" s="376"/>
    </row>
    <row r="29" spans="1:50" ht="15" customHeight="1">
      <c r="A29" s="355" t="s">
        <v>97</v>
      </c>
      <c r="B29" s="356"/>
      <c r="C29" s="368" t="s">
        <v>98</v>
      </c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70"/>
      <c r="O29" s="377">
        <v>6000</v>
      </c>
      <c r="P29" s="378"/>
      <c r="Q29" s="378"/>
      <c r="R29" s="378"/>
      <c r="S29" s="379"/>
      <c r="T29" s="380" t="s">
        <v>111</v>
      </c>
      <c r="U29" s="381"/>
      <c r="V29" s="618">
        <v>2300</v>
      </c>
      <c r="W29" s="619"/>
      <c r="X29" s="619"/>
      <c r="Y29" s="620"/>
    </row>
    <row r="30" spans="1:50" ht="15" customHeight="1">
      <c r="A30" s="366" t="s">
        <v>99</v>
      </c>
      <c r="B30" s="367"/>
      <c r="C30" s="371" t="s">
        <v>100</v>
      </c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3"/>
      <c r="O30" s="386">
        <v>60000</v>
      </c>
      <c r="P30" s="387"/>
      <c r="Q30" s="387"/>
      <c r="R30" s="387"/>
      <c r="S30" s="388"/>
      <c r="T30" s="384">
        <v>0.1</v>
      </c>
      <c r="U30" s="385"/>
      <c r="V30" s="621">
        <f>O30*T30</f>
        <v>6000</v>
      </c>
      <c r="W30" s="622"/>
      <c r="X30" s="622"/>
      <c r="Y30" s="623"/>
    </row>
    <row r="31" spans="1:50" ht="15" customHeight="1">
      <c r="A31" s="366" t="s">
        <v>101</v>
      </c>
      <c r="B31" s="367"/>
      <c r="C31" s="371" t="s">
        <v>102</v>
      </c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3"/>
      <c r="O31" s="386"/>
      <c r="P31" s="387"/>
      <c r="Q31" s="387"/>
      <c r="R31" s="387"/>
      <c r="S31" s="388"/>
      <c r="T31" s="384">
        <v>0.15</v>
      </c>
      <c r="U31" s="385"/>
      <c r="V31" s="621">
        <f t="shared" ref="V31:V35" si="5">O31*T31</f>
        <v>0</v>
      </c>
      <c r="W31" s="622"/>
      <c r="X31" s="622"/>
      <c r="Y31" s="623"/>
    </row>
    <row r="32" spans="1:50" ht="15" customHeight="1">
      <c r="A32" s="366" t="s">
        <v>104</v>
      </c>
      <c r="B32" s="367"/>
      <c r="C32" s="371" t="s">
        <v>103</v>
      </c>
      <c r="D32" s="372"/>
      <c r="E32" s="372"/>
      <c r="F32" s="372"/>
      <c r="G32" s="372"/>
      <c r="H32" s="372"/>
      <c r="I32" s="372"/>
      <c r="J32" s="372"/>
      <c r="K32" s="372"/>
      <c r="L32" s="372"/>
      <c r="M32" s="372"/>
      <c r="N32" s="373"/>
      <c r="O32" s="386"/>
      <c r="P32" s="387"/>
      <c r="Q32" s="387"/>
      <c r="R32" s="387"/>
      <c r="S32" s="388"/>
      <c r="T32" s="384">
        <v>0.5</v>
      </c>
      <c r="U32" s="385"/>
      <c r="V32" s="621">
        <f t="shared" si="5"/>
        <v>0</v>
      </c>
      <c r="W32" s="622"/>
      <c r="X32" s="622"/>
      <c r="Y32" s="623"/>
    </row>
    <row r="33" spans="1:25" ht="15" customHeight="1">
      <c r="A33" s="366" t="s">
        <v>106</v>
      </c>
      <c r="B33" s="367"/>
      <c r="C33" s="371" t="s">
        <v>105</v>
      </c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3"/>
      <c r="O33" s="386"/>
      <c r="P33" s="387"/>
      <c r="Q33" s="387"/>
      <c r="R33" s="387"/>
      <c r="S33" s="388"/>
      <c r="T33" s="616"/>
      <c r="U33" s="617"/>
      <c r="V33" s="621">
        <f t="shared" si="5"/>
        <v>0</v>
      </c>
      <c r="W33" s="622"/>
      <c r="X33" s="622"/>
      <c r="Y33" s="623"/>
    </row>
    <row r="34" spans="1:25" ht="15" customHeight="1">
      <c r="A34" s="366" t="s">
        <v>107</v>
      </c>
      <c r="B34" s="367"/>
      <c r="C34" s="371" t="s">
        <v>109</v>
      </c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3"/>
      <c r="O34" s="386"/>
      <c r="P34" s="387"/>
      <c r="Q34" s="387"/>
      <c r="R34" s="387"/>
      <c r="S34" s="388"/>
      <c r="T34" s="384">
        <v>0.24</v>
      </c>
      <c r="U34" s="385"/>
      <c r="V34" s="621">
        <f t="shared" si="5"/>
        <v>0</v>
      </c>
      <c r="W34" s="622"/>
      <c r="X34" s="622"/>
      <c r="Y34" s="623"/>
    </row>
    <row r="35" spans="1:25" ht="15" customHeight="1">
      <c r="A35" s="366" t="s">
        <v>108</v>
      </c>
      <c r="B35" s="367"/>
      <c r="C35" s="371" t="s">
        <v>110</v>
      </c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73"/>
      <c r="O35" s="386"/>
      <c r="P35" s="387"/>
      <c r="Q35" s="387"/>
      <c r="R35" s="387"/>
      <c r="S35" s="388"/>
      <c r="T35" s="616"/>
      <c r="U35" s="617"/>
      <c r="V35" s="621">
        <f t="shared" si="5"/>
        <v>0</v>
      </c>
      <c r="W35" s="622"/>
      <c r="X35" s="622"/>
      <c r="Y35" s="623"/>
    </row>
    <row r="36" spans="1:25" ht="15" customHeight="1">
      <c r="A36" s="395">
        <v>3</v>
      </c>
      <c r="B36" s="396"/>
      <c r="C36" s="371" t="s">
        <v>112</v>
      </c>
      <c r="D36" s="372"/>
      <c r="E36" s="372"/>
      <c r="F36" s="372"/>
      <c r="G36" s="372"/>
      <c r="H36" s="372"/>
      <c r="I36" s="372"/>
      <c r="J36" s="372"/>
      <c r="K36" s="372"/>
      <c r="L36" s="400" t="s">
        <v>113</v>
      </c>
      <c r="M36" s="400"/>
      <c r="N36" s="401"/>
      <c r="O36" s="349">
        <f>SUM(O29:S35)</f>
        <v>66000</v>
      </c>
      <c r="P36" s="350"/>
      <c r="Q36" s="350"/>
      <c r="R36" s="350"/>
      <c r="S36" s="351"/>
      <c r="V36" s="613">
        <f>SUM(V29:Y35)</f>
        <v>8300</v>
      </c>
      <c r="W36" s="614"/>
      <c r="X36" s="614"/>
      <c r="Y36" s="615"/>
    </row>
    <row r="39" spans="1:25" ht="15.75" thickBot="1"/>
    <row r="40" spans="1:25" ht="21.75" thickBot="1">
      <c r="A40" s="397" t="s">
        <v>114</v>
      </c>
      <c r="B40" s="398"/>
      <c r="C40" s="398"/>
      <c r="D40" s="398"/>
      <c r="E40" s="398"/>
      <c r="F40" s="398"/>
      <c r="G40" s="398"/>
      <c r="H40" s="398"/>
      <c r="I40" s="398"/>
      <c r="J40" s="398"/>
      <c r="K40" s="398"/>
      <c r="L40" s="398"/>
      <c r="M40" s="398"/>
      <c r="N40" s="398"/>
      <c r="O40" s="398"/>
      <c r="P40" s="398"/>
      <c r="Q40" s="398"/>
      <c r="R40" s="398"/>
      <c r="S40" s="398"/>
      <c r="T40" s="398"/>
      <c r="U40" s="398"/>
      <c r="V40" s="398"/>
      <c r="W40" s="398"/>
      <c r="X40" s="398"/>
      <c r="Y40" s="399"/>
    </row>
    <row r="41" spans="1:25" ht="21.75" thickBot="1">
      <c r="A41" s="290" t="s">
        <v>77</v>
      </c>
      <c r="B41" s="292"/>
      <c r="C41" s="389" t="s">
        <v>115</v>
      </c>
      <c r="D41" s="390"/>
      <c r="E41" s="390"/>
      <c r="F41" s="390"/>
      <c r="G41" s="390"/>
      <c r="H41" s="390"/>
      <c r="I41" s="390"/>
      <c r="J41" s="390"/>
      <c r="K41" s="390"/>
      <c r="L41" s="390"/>
      <c r="M41" s="390"/>
      <c r="N41" s="391"/>
      <c r="O41" s="357" t="s">
        <v>95</v>
      </c>
      <c r="P41" s="358"/>
      <c r="Q41" s="358"/>
      <c r="R41" s="358"/>
      <c r="S41" s="359"/>
      <c r="T41" s="382" t="s">
        <v>96</v>
      </c>
      <c r="U41" s="383"/>
      <c r="V41" s="374" t="s">
        <v>73</v>
      </c>
      <c r="W41" s="375"/>
      <c r="X41" s="375"/>
      <c r="Y41" s="376"/>
    </row>
    <row r="42" spans="1:25" ht="21">
      <c r="A42" s="402" t="s">
        <v>116</v>
      </c>
      <c r="B42" s="403"/>
      <c r="C42" s="368"/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0"/>
      <c r="O42" s="377">
        <v>60000</v>
      </c>
      <c r="P42" s="378"/>
      <c r="Q42" s="378"/>
      <c r="R42" s="378"/>
      <c r="S42" s="379"/>
      <c r="T42" s="627">
        <v>0.01</v>
      </c>
      <c r="U42" s="628"/>
      <c r="V42" s="621">
        <f>O42*T42</f>
        <v>600</v>
      </c>
      <c r="W42" s="622"/>
      <c r="X42" s="622"/>
      <c r="Y42" s="623"/>
    </row>
    <row r="43" spans="1:25" ht="21">
      <c r="A43" s="404"/>
      <c r="B43" s="405"/>
      <c r="C43" s="371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3"/>
      <c r="O43" s="386">
        <v>0</v>
      </c>
      <c r="P43" s="387"/>
      <c r="Q43" s="387"/>
      <c r="R43" s="387"/>
      <c r="S43" s="388"/>
      <c r="T43" s="616">
        <v>0</v>
      </c>
      <c r="U43" s="617"/>
      <c r="V43" s="621">
        <f>O43*T43</f>
        <v>0</v>
      </c>
      <c r="W43" s="622"/>
      <c r="X43" s="622"/>
      <c r="Y43" s="623"/>
    </row>
    <row r="44" spans="1:25" ht="21">
      <c r="A44" s="404"/>
      <c r="B44" s="405"/>
      <c r="C44" s="371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373"/>
      <c r="O44" s="386"/>
      <c r="P44" s="387"/>
      <c r="Q44" s="387"/>
      <c r="R44" s="387"/>
      <c r="S44" s="388"/>
      <c r="T44" s="616">
        <v>0</v>
      </c>
      <c r="U44" s="617"/>
      <c r="V44" s="621">
        <f t="shared" ref="V44:V45" si="6">O44*T44</f>
        <v>0</v>
      </c>
      <c r="W44" s="622"/>
      <c r="X44" s="622"/>
      <c r="Y44" s="623"/>
    </row>
    <row r="45" spans="1:25" ht="21">
      <c r="A45" s="406"/>
      <c r="B45" s="407"/>
      <c r="C45" s="371"/>
      <c r="D45" s="372"/>
      <c r="E45" s="372"/>
      <c r="F45" s="372"/>
      <c r="G45" s="372"/>
      <c r="H45" s="372"/>
      <c r="I45" s="372"/>
      <c r="J45" s="372"/>
      <c r="K45" s="372"/>
      <c r="L45" s="372"/>
      <c r="M45" s="372"/>
      <c r="N45" s="373"/>
      <c r="O45" s="386"/>
      <c r="P45" s="387"/>
      <c r="Q45" s="387"/>
      <c r="R45" s="387"/>
      <c r="S45" s="388"/>
      <c r="T45" s="616">
        <v>0</v>
      </c>
      <c r="U45" s="617"/>
      <c r="V45" s="621">
        <f t="shared" si="6"/>
        <v>0</v>
      </c>
      <c r="W45" s="622"/>
      <c r="X45" s="622"/>
      <c r="Y45" s="623"/>
    </row>
    <row r="46" spans="1:25" ht="21">
      <c r="A46" s="395">
        <v>4</v>
      </c>
      <c r="B46" s="396"/>
      <c r="C46" s="371"/>
      <c r="D46" s="372"/>
      <c r="E46" s="372"/>
      <c r="F46" s="372"/>
      <c r="G46" s="372"/>
      <c r="H46" s="372"/>
      <c r="I46" s="372"/>
      <c r="J46" s="372"/>
      <c r="K46" s="372"/>
      <c r="L46" s="400" t="s">
        <v>113</v>
      </c>
      <c r="M46" s="400"/>
      <c r="N46" s="401"/>
      <c r="O46" s="624">
        <f>SUM(O42:S45)</f>
        <v>60000</v>
      </c>
      <c r="P46" s="625"/>
      <c r="Q46" s="625"/>
      <c r="R46" s="625"/>
      <c r="S46" s="626"/>
      <c r="V46" s="613">
        <f>SUM(V42:Y45)</f>
        <v>600</v>
      </c>
      <c r="W46" s="614"/>
      <c r="X46" s="614"/>
      <c r="Y46" s="615"/>
    </row>
    <row r="47" spans="1:25" ht="15.75" thickBot="1"/>
    <row r="48" spans="1:25" ht="21.75" thickBot="1">
      <c r="A48" s="397" t="s">
        <v>117</v>
      </c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9"/>
    </row>
    <row r="49" spans="1:25" ht="21.75" thickBot="1">
      <c r="A49" s="290" t="s">
        <v>77</v>
      </c>
      <c r="B49" s="292"/>
      <c r="C49" s="389" t="s">
        <v>115</v>
      </c>
      <c r="D49" s="390"/>
      <c r="E49" s="390"/>
      <c r="F49" s="390"/>
      <c r="G49" s="390"/>
      <c r="H49" s="390"/>
      <c r="I49" s="390"/>
      <c r="J49" s="390"/>
      <c r="K49" s="390"/>
      <c r="L49" s="390"/>
      <c r="M49" s="390"/>
      <c r="N49" s="391"/>
      <c r="O49" s="357" t="s">
        <v>95</v>
      </c>
      <c r="P49" s="358"/>
      <c r="Q49" s="358"/>
      <c r="R49" s="358"/>
      <c r="S49" s="359"/>
      <c r="T49" s="382" t="s">
        <v>96</v>
      </c>
      <c r="U49" s="383"/>
      <c r="V49" s="374" t="s">
        <v>73</v>
      </c>
      <c r="W49" s="375"/>
      <c r="X49" s="375"/>
      <c r="Y49" s="376"/>
    </row>
    <row r="50" spans="1:25" ht="21">
      <c r="A50" s="402"/>
      <c r="B50" s="403"/>
      <c r="C50" s="368" t="s">
        <v>263</v>
      </c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70"/>
      <c r="O50" s="377">
        <v>6000</v>
      </c>
      <c r="P50" s="378"/>
      <c r="Q50" s="378"/>
      <c r="R50" s="378"/>
      <c r="S50" s="379"/>
      <c r="T50" s="629">
        <v>0.01</v>
      </c>
      <c r="U50" s="630"/>
      <c r="V50" s="621">
        <f>O50*T50</f>
        <v>60</v>
      </c>
      <c r="W50" s="622"/>
      <c r="X50" s="622"/>
      <c r="Y50" s="623"/>
    </row>
    <row r="51" spans="1:25" ht="21">
      <c r="A51" s="404"/>
      <c r="B51" s="405"/>
      <c r="C51" s="371" t="s">
        <v>262</v>
      </c>
      <c r="D51" s="372"/>
      <c r="E51" s="372"/>
      <c r="F51" s="372"/>
      <c r="G51" s="372"/>
      <c r="H51" s="372"/>
      <c r="I51" s="372"/>
      <c r="J51" s="372"/>
      <c r="K51" s="372"/>
      <c r="L51" s="372"/>
      <c r="M51" s="372"/>
      <c r="N51" s="373"/>
      <c r="O51" s="386"/>
      <c r="P51" s="387"/>
      <c r="Q51" s="387"/>
      <c r="R51" s="387"/>
      <c r="S51" s="388"/>
      <c r="T51" s="616">
        <v>0</v>
      </c>
      <c r="U51" s="617"/>
      <c r="V51" s="621">
        <f>O51*T51</f>
        <v>0</v>
      </c>
      <c r="W51" s="622"/>
      <c r="X51" s="622"/>
      <c r="Y51" s="623"/>
    </row>
    <row r="52" spans="1:25" ht="21">
      <c r="A52" s="404"/>
      <c r="B52" s="405"/>
      <c r="C52" s="371"/>
      <c r="D52" s="372"/>
      <c r="E52" s="372"/>
      <c r="F52" s="372"/>
      <c r="G52" s="372"/>
      <c r="H52" s="372"/>
      <c r="I52" s="372"/>
      <c r="J52" s="372"/>
      <c r="K52" s="372"/>
      <c r="L52" s="372"/>
      <c r="M52" s="372"/>
      <c r="N52" s="373"/>
      <c r="O52" s="386"/>
      <c r="P52" s="387"/>
      <c r="Q52" s="387"/>
      <c r="R52" s="387"/>
      <c r="S52" s="388"/>
      <c r="T52" s="616">
        <v>0</v>
      </c>
      <c r="U52" s="617"/>
      <c r="V52" s="621">
        <f t="shared" ref="V52:V53" si="7">O52*T52</f>
        <v>0</v>
      </c>
      <c r="W52" s="622"/>
      <c r="X52" s="622"/>
      <c r="Y52" s="623"/>
    </row>
    <row r="53" spans="1:25" ht="21">
      <c r="A53" s="406"/>
      <c r="B53" s="407"/>
      <c r="C53" s="371"/>
      <c r="D53" s="372"/>
      <c r="E53" s="372"/>
      <c r="F53" s="372"/>
      <c r="G53" s="372"/>
      <c r="H53" s="372"/>
      <c r="I53" s="372"/>
      <c r="J53" s="372"/>
      <c r="K53" s="372"/>
      <c r="L53" s="372"/>
      <c r="M53" s="372"/>
      <c r="N53" s="373"/>
      <c r="O53" s="386"/>
      <c r="P53" s="387"/>
      <c r="Q53" s="387"/>
      <c r="R53" s="387"/>
      <c r="S53" s="388"/>
      <c r="T53" s="616">
        <v>0</v>
      </c>
      <c r="U53" s="617"/>
      <c r="V53" s="621">
        <f t="shared" si="7"/>
        <v>0</v>
      </c>
      <c r="W53" s="622"/>
      <c r="X53" s="622"/>
      <c r="Y53" s="623"/>
    </row>
    <row r="54" spans="1:25" ht="21">
      <c r="A54" s="395">
        <v>5</v>
      </c>
      <c r="B54" s="396"/>
      <c r="C54" s="371"/>
      <c r="D54" s="372"/>
      <c r="E54" s="372"/>
      <c r="F54" s="372"/>
      <c r="G54" s="372"/>
      <c r="H54" s="372"/>
      <c r="I54" s="372"/>
      <c r="J54" s="372"/>
      <c r="K54" s="372"/>
      <c r="L54" s="400" t="s">
        <v>113</v>
      </c>
      <c r="M54" s="400"/>
      <c r="N54" s="401"/>
      <c r="O54" s="624">
        <f>SUM(O50:S53)</f>
        <v>6000</v>
      </c>
      <c r="P54" s="625"/>
      <c r="Q54" s="625"/>
      <c r="R54" s="625"/>
      <c r="S54" s="626"/>
      <c r="V54" s="613">
        <f>SUM(V50:Y53)</f>
        <v>60</v>
      </c>
      <c r="W54" s="614"/>
      <c r="X54" s="614"/>
      <c r="Y54" s="615"/>
    </row>
    <row r="55" spans="1:25" ht="15.75" thickBot="1"/>
    <row r="56" spans="1:25" ht="21.75" thickBot="1">
      <c r="B56" s="397" t="s">
        <v>118</v>
      </c>
      <c r="C56" s="398"/>
      <c r="D56" s="398"/>
      <c r="E56" s="398"/>
      <c r="F56" s="398"/>
      <c r="G56" s="398"/>
      <c r="H56" s="398"/>
      <c r="I56" s="398"/>
      <c r="J56" s="398"/>
      <c r="K56" s="398"/>
      <c r="L56" s="398"/>
      <c r="M56" s="398"/>
      <c r="N56" s="398"/>
      <c r="O56" s="399"/>
    </row>
    <row r="57" spans="1:25" ht="21">
      <c r="B57" s="411" t="s">
        <v>150</v>
      </c>
      <c r="C57" s="369"/>
      <c r="D57" s="369"/>
      <c r="E57" s="369"/>
      <c r="F57" s="369"/>
      <c r="G57" s="369"/>
      <c r="H57" s="369"/>
      <c r="I57" s="369"/>
      <c r="J57" s="369"/>
      <c r="K57" s="412"/>
      <c r="L57" s="631">
        <f>V20</f>
        <v>1670</v>
      </c>
      <c r="M57" s="632"/>
      <c r="N57" s="632"/>
      <c r="O57" s="633"/>
    </row>
    <row r="58" spans="1:25" ht="21">
      <c r="B58" s="408" t="s">
        <v>151</v>
      </c>
      <c r="C58" s="372"/>
      <c r="D58" s="372"/>
      <c r="E58" s="372"/>
      <c r="F58" s="372"/>
      <c r="G58" s="372"/>
      <c r="H58" s="372"/>
      <c r="I58" s="372"/>
      <c r="J58" s="372"/>
      <c r="K58" s="409"/>
      <c r="L58" s="634">
        <f>V25</f>
        <v>3000</v>
      </c>
      <c r="M58" s="635"/>
      <c r="N58" s="635"/>
      <c r="O58" s="636"/>
    </row>
    <row r="59" spans="1:25" ht="21">
      <c r="B59" s="408" t="s">
        <v>152</v>
      </c>
      <c r="C59" s="372"/>
      <c r="D59" s="372"/>
      <c r="E59" s="372"/>
      <c r="F59" s="372"/>
      <c r="G59" s="372"/>
      <c r="H59" s="372"/>
      <c r="I59" s="372"/>
      <c r="J59" s="372"/>
      <c r="K59" s="409"/>
      <c r="L59" s="637">
        <f>V29</f>
        <v>2300</v>
      </c>
      <c r="M59" s="638"/>
      <c r="N59" s="638"/>
      <c r="O59" s="639"/>
    </row>
    <row r="60" spans="1:25" ht="21">
      <c r="B60" s="408" t="s">
        <v>153</v>
      </c>
      <c r="C60" s="372"/>
      <c r="D60" s="372"/>
      <c r="E60" s="372"/>
      <c r="F60" s="372"/>
      <c r="G60" s="372"/>
      <c r="H60" s="372"/>
      <c r="I60" s="372"/>
      <c r="J60" s="372"/>
      <c r="K60" s="409"/>
      <c r="L60" s="634">
        <f>V54</f>
        <v>60</v>
      </c>
      <c r="M60" s="635"/>
      <c r="N60" s="635"/>
      <c r="O60" s="636"/>
    </row>
    <row r="61" spans="1:25" ht="21">
      <c r="B61" s="408" t="s">
        <v>154</v>
      </c>
      <c r="C61" s="372"/>
      <c r="D61" s="372"/>
      <c r="E61" s="372"/>
      <c r="F61" s="372"/>
      <c r="G61" s="372"/>
      <c r="H61" s="372"/>
      <c r="I61" s="372"/>
      <c r="J61" s="372"/>
      <c r="K61" s="409"/>
      <c r="L61" s="640">
        <v>0</v>
      </c>
      <c r="M61" s="635"/>
      <c r="N61" s="635"/>
      <c r="O61" s="636"/>
    </row>
    <row r="62" spans="1:25" ht="21">
      <c r="B62" s="408" t="s">
        <v>155</v>
      </c>
      <c r="C62" s="372"/>
      <c r="D62" s="372"/>
      <c r="E62" s="372"/>
      <c r="F62" s="372"/>
      <c r="G62" s="372"/>
      <c r="H62" s="372"/>
      <c r="I62" s="372"/>
      <c r="J62" s="372"/>
      <c r="K62" s="409"/>
      <c r="L62" s="634">
        <f>V51</f>
        <v>0</v>
      </c>
      <c r="M62" s="635"/>
      <c r="N62" s="635"/>
      <c r="O62" s="636"/>
    </row>
    <row r="63" spans="1:25" ht="21">
      <c r="B63" s="408" t="s">
        <v>156</v>
      </c>
      <c r="C63" s="372"/>
      <c r="D63" s="372"/>
      <c r="E63" s="372"/>
      <c r="F63" s="372"/>
      <c r="G63" s="372"/>
      <c r="H63" s="372"/>
      <c r="I63" s="372"/>
      <c r="J63" s="372"/>
      <c r="K63" s="409"/>
      <c r="L63" s="634">
        <f>V36</f>
        <v>8300</v>
      </c>
      <c r="M63" s="635"/>
      <c r="N63" s="635"/>
      <c r="O63" s="636"/>
    </row>
    <row r="64" spans="1:25" ht="21">
      <c r="B64" s="408" t="s">
        <v>157</v>
      </c>
      <c r="C64" s="372"/>
      <c r="D64" s="372"/>
      <c r="E64" s="372"/>
      <c r="F64" s="372"/>
      <c r="G64" s="372"/>
      <c r="H64" s="372"/>
      <c r="I64" s="372"/>
      <c r="J64" s="372"/>
      <c r="K64" s="409"/>
      <c r="L64" s="640"/>
      <c r="M64" s="635"/>
      <c r="N64" s="635"/>
      <c r="O64" s="636"/>
    </row>
    <row r="65" spans="1:25" ht="21">
      <c r="B65" s="408" t="s">
        <v>158</v>
      </c>
      <c r="C65" s="372"/>
      <c r="D65" s="372"/>
      <c r="E65" s="372"/>
      <c r="F65" s="372"/>
      <c r="G65" s="372"/>
      <c r="H65" s="372"/>
      <c r="I65" s="372"/>
      <c r="J65" s="372"/>
      <c r="K65" s="409"/>
      <c r="L65" s="641">
        <f>W103</f>
        <v>4680</v>
      </c>
      <c r="M65" s="635"/>
      <c r="N65" s="635"/>
      <c r="O65" s="636"/>
    </row>
    <row r="66" spans="1:25" ht="21.75" thickBot="1">
      <c r="B66" s="413" t="s">
        <v>119</v>
      </c>
      <c r="C66" s="414"/>
      <c r="D66" s="414"/>
      <c r="E66" s="414"/>
      <c r="F66" s="414"/>
      <c r="G66" s="414"/>
      <c r="H66" s="414"/>
      <c r="I66" s="414"/>
      <c r="J66" s="414"/>
      <c r="K66" s="415"/>
      <c r="L66" s="642">
        <f>SUM(L57:O65)</f>
        <v>20010</v>
      </c>
      <c r="M66" s="643"/>
      <c r="N66" s="643"/>
      <c r="O66" s="644"/>
    </row>
    <row r="69" spans="1:25">
      <c r="G69" s="1"/>
      <c r="H69" s="416" t="s">
        <v>159</v>
      </c>
      <c r="I69" s="417"/>
      <c r="J69" s="417"/>
      <c r="K69" s="417"/>
      <c r="L69" s="417"/>
      <c r="M69" s="417"/>
      <c r="N69" s="417"/>
      <c r="O69" s="417"/>
      <c r="P69" s="417"/>
      <c r="Q69" s="418"/>
    </row>
    <row r="70" spans="1:25">
      <c r="A70" s="53" t="s">
        <v>164</v>
      </c>
      <c r="G70" s="1"/>
      <c r="H70" s="1"/>
      <c r="I70" s="1"/>
      <c r="J70" s="1"/>
      <c r="K70" s="1"/>
      <c r="L70" s="1"/>
    </row>
    <row r="71" spans="1:25">
      <c r="A71" s="53" t="s">
        <v>165</v>
      </c>
    </row>
    <row r="72" spans="1:25">
      <c r="A72" s="53" t="s">
        <v>166</v>
      </c>
      <c r="H72" s="500" t="s">
        <v>167</v>
      </c>
      <c r="I72" s="501"/>
      <c r="J72" s="501"/>
      <c r="K72" s="501"/>
      <c r="L72" s="501"/>
      <c r="M72" s="417"/>
      <c r="N72" s="417"/>
      <c r="O72" s="417"/>
      <c r="P72" s="501"/>
      <c r="Q72" s="502"/>
    </row>
    <row r="73" spans="1:25" ht="15" customHeight="1">
      <c r="A73" s="422" t="s">
        <v>77</v>
      </c>
      <c r="B73" s="423"/>
      <c r="C73" s="426" t="s">
        <v>160</v>
      </c>
      <c r="D73" s="427"/>
      <c r="E73" s="427"/>
      <c r="F73" s="427"/>
      <c r="G73" s="427"/>
      <c r="H73" s="427"/>
      <c r="I73" s="427"/>
      <c r="J73" s="427"/>
      <c r="K73" s="427"/>
      <c r="L73" s="428"/>
      <c r="M73" s="419" t="s">
        <v>76</v>
      </c>
      <c r="N73" s="420"/>
      <c r="O73" s="421"/>
      <c r="P73" s="419" t="s">
        <v>76</v>
      </c>
      <c r="Q73" s="420"/>
      <c r="R73" s="421"/>
      <c r="S73" s="419" t="s">
        <v>76</v>
      </c>
      <c r="T73" s="420"/>
      <c r="U73" s="421"/>
      <c r="V73" s="432" t="s">
        <v>96</v>
      </c>
      <c r="W73" s="419" t="s">
        <v>161</v>
      </c>
      <c r="X73" s="420"/>
      <c r="Y73" s="421"/>
    </row>
    <row r="74" spans="1:25" ht="15" customHeight="1">
      <c r="A74" s="424"/>
      <c r="B74" s="425"/>
      <c r="C74" s="429"/>
      <c r="D74" s="430"/>
      <c r="E74" s="430"/>
      <c r="F74" s="430"/>
      <c r="G74" s="430"/>
      <c r="H74" s="430"/>
      <c r="I74" s="430"/>
      <c r="J74" s="430"/>
      <c r="K74" s="430"/>
      <c r="L74" s="431"/>
      <c r="M74" s="434" t="s">
        <v>19</v>
      </c>
      <c r="N74" s="434"/>
      <c r="O74" s="434"/>
      <c r="P74" s="419" t="s">
        <v>162</v>
      </c>
      <c r="Q74" s="420"/>
      <c r="R74" s="421"/>
      <c r="S74" s="419" t="s">
        <v>74</v>
      </c>
      <c r="T74" s="420"/>
      <c r="U74" s="421"/>
      <c r="V74" s="433"/>
      <c r="W74" s="419" t="s">
        <v>163</v>
      </c>
      <c r="X74" s="420"/>
      <c r="Y74" s="421"/>
    </row>
    <row r="75" spans="1:25" ht="15" customHeight="1">
      <c r="A75" s="435" t="s">
        <v>168</v>
      </c>
      <c r="B75" s="436"/>
      <c r="C75" s="269" t="s">
        <v>169</v>
      </c>
      <c r="D75" s="269"/>
      <c r="E75" s="269"/>
      <c r="F75" s="269"/>
      <c r="G75" s="269"/>
      <c r="H75" s="269"/>
      <c r="I75" s="269"/>
      <c r="J75" s="269"/>
      <c r="K75" s="269"/>
      <c r="L75" s="269"/>
      <c r="M75" s="645">
        <f>P75+S75</f>
        <v>1000</v>
      </c>
      <c r="N75" s="646"/>
      <c r="O75" s="647"/>
      <c r="P75" s="270">
        <v>0</v>
      </c>
      <c r="Q75" s="271"/>
      <c r="R75" s="272"/>
      <c r="S75" s="275">
        <v>1000</v>
      </c>
      <c r="T75" s="276"/>
      <c r="U75" s="277"/>
      <c r="V75" s="656">
        <v>0.09</v>
      </c>
      <c r="W75" s="621">
        <f>S75*9/100</f>
        <v>90</v>
      </c>
      <c r="X75" s="622"/>
      <c r="Y75" s="623"/>
    </row>
    <row r="76" spans="1:25" ht="15" customHeight="1">
      <c r="A76" s="435" t="s">
        <v>170</v>
      </c>
      <c r="B76" s="436"/>
      <c r="C76" s="269" t="s">
        <v>171</v>
      </c>
      <c r="D76" s="269"/>
      <c r="E76" s="269"/>
      <c r="F76" s="269"/>
      <c r="G76" s="269"/>
      <c r="H76" s="269"/>
      <c r="I76" s="269"/>
      <c r="J76" s="269"/>
      <c r="K76" s="269"/>
      <c r="L76" s="269"/>
      <c r="M76" s="645">
        <f t="shared" ref="M76:M94" si="8">P76+S76</f>
        <v>0</v>
      </c>
      <c r="N76" s="646"/>
      <c r="O76" s="647"/>
      <c r="P76" s="270">
        <v>0</v>
      </c>
      <c r="Q76" s="271"/>
      <c r="R76" s="272"/>
      <c r="S76" s="270">
        <v>0</v>
      </c>
      <c r="T76" s="271"/>
      <c r="U76" s="272"/>
      <c r="V76" s="656" t="s">
        <v>172</v>
      </c>
      <c r="W76" s="621">
        <f t="shared" ref="W76:W80" si="9">S76*9/100</f>
        <v>0</v>
      </c>
      <c r="X76" s="622"/>
      <c r="Y76" s="623"/>
    </row>
    <row r="77" spans="1:25" ht="15" customHeight="1">
      <c r="A77" s="435" t="s">
        <v>173</v>
      </c>
      <c r="B77" s="436"/>
      <c r="C77" s="269" t="s">
        <v>174</v>
      </c>
      <c r="D77" s="269"/>
      <c r="E77" s="269"/>
      <c r="F77" s="269"/>
      <c r="G77" s="269"/>
      <c r="H77" s="269"/>
      <c r="I77" s="269"/>
      <c r="J77" s="269"/>
      <c r="K77" s="269"/>
      <c r="L77" s="269"/>
      <c r="M77" s="645">
        <f t="shared" si="8"/>
        <v>0</v>
      </c>
      <c r="N77" s="646"/>
      <c r="O77" s="647"/>
      <c r="P77" s="270">
        <v>0</v>
      </c>
      <c r="Q77" s="271"/>
      <c r="R77" s="272"/>
      <c r="S77" s="270">
        <v>0</v>
      </c>
      <c r="T77" s="271"/>
      <c r="U77" s="272"/>
      <c r="V77" s="656" t="s">
        <v>172</v>
      </c>
      <c r="W77" s="621">
        <f t="shared" si="9"/>
        <v>0</v>
      </c>
      <c r="X77" s="622"/>
      <c r="Y77" s="623"/>
    </row>
    <row r="78" spans="1:25" ht="15" customHeight="1">
      <c r="A78" s="435" t="s">
        <v>175</v>
      </c>
      <c r="B78" s="436"/>
      <c r="C78" s="269" t="s">
        <v>176</v>
      </c>
      <c r="D78" s="269"/>
      <c r="E78" s="269"/>
      <c r="F78" s="269"/>
      <c r="G78" s="269"/>
      <c r="H78" s="269"/>
      <c r="I78" s="269"/>
      <c r="J78" s="269"/>
      <c r="K78" s="269"/>
      <c r="L78" s="269"/>
      <c r="M78" s="645">
        <f t="shared" si="8"/>
        <v>0</v>
      </c>
      <c r="N78" s="646"/>
      <c r="O78" s="647"/>
      <c r="P78" s="270">
        <v>0</v>
      </c>
      <c r="Q78" s="271"/>
      <c r="R78" s="272"/>
      <c r="S78" s="270">
        <v>0</v>
      </c>
      <c r="T78" s="271"/>
      <c r="U78" s="272"/>
      <c r="V78" s="656" t="s">
        <v>172</v>
      </c>
      <c r="W78" s="621">
        <f t="shared" si="9"/>
        <v>0</v>
      </c>
      <c r="X78" s="622"/>
      <c r="Y78" s="623"/>
    </row>
    <row r="79" spans="1:25" ht="15" customHeight="1">
      <c r="A79" s="435" t="s">
        <v>177</v>
      </c>
      <c r="B79" s="436"/>
      <c r="C79" s="269" t="s">
        <v>178</v>
      </c>
      <c r="D79" s="269"/>
      <c r="E79" s="269"/>
      <c r="F79" s="269"/>
      <c r="G79" s="269"/>
      <c r="H79" s="269"/>
      <c r="I79" s="269"/>
      <c r="J79" s="269"/>
      <c r="K79" s="269"/>
      <c r="L79" s="269"/>
      <c r="M79" s="645">
        <f t="shared" si="8"/>
        <v>0</v>
      </c>
      <c r="N79" s="646"/>
      <c r="O79" s="647"/>
      <c r="P79" s="270">
        <v>0</v>
      </c>
      <c r="Q79" s="271"/>
      <c r="R79" s="272"/>
      <c r="S79" s="270">
        <v>0</v>
      </c>
      <c r="T79" s="271"/>
      <c r="U79" s="272"/>
      <c r="V79" s="656" t="s">
        <v>172</v>
      </c>
      <c r="W79" s="621">
        <f t="shared" si="9"/>
        <v>0</v>
      </c>
      <c r="X79" s="622"/>
      <c r="Y79" s="623"/>
    </row>
    <row r="80" spans="1:25" ht="15" customHeight="1" thickBot="1">
      <c r="A80" s="437" t="s">
        <v>179</v>
      </c>
      <c r="B80" s="437"/>
      <c r="C80" s="438" t="s">
        <v>180</v>
      </c>
      <c r="D80" s="438"/>
      <c r="E80" s="438"/>
      <c r="F80" s="438"/>
      <c r="G80" s="438"/>
      <c r="H80" s="438"/>
      <c r="I80" s="438"/>
      <c r="J80" s="438"/>
      <c r="K80" s="438"/>
      <c r="L80" s="438"/>
      <c r="M80" s="648">
        <f t="shared" si="8"/>
        <v>0</v>
      </c>
      <c r="N80" s="649"/>
      <c r="O80" s="650"/>
      <c r="P80" s="439">
        <v>0</v>
      </c>
      <c r="Q80" s="440"/>
      <c r="R80" s="441"/>
      <c r="S80" s="439">
        <v>0</v>
      </c>
      <c r="T80" s="440"/>
      <c r="U80" s="441"/>
      <c r="V80" s="657" t="s">
        <v>172</v>
      </c>
      <c r="W80" s="658">
        <f t="shared" si="9"/>
        <v>0</v>
      </c>
      <c r="X80" s="659"/>
      <c r="Y80" s="660"/>
    </row>
    <row r="81" spans="1:25" ht="15" customHeight="1">
      <c r="A81" s="442" t="s">
        <v>181</v>
      </c>
      <c r="B81" s="443"/>
      <c r="C81" s="444" t="s">
        <v>182</v>
      </c>
      <c r="D81" s="444"/>
      <c r="E81" s="444"/>
      <c r="F81" s="444"/>
      <c r="G81" s="444"/>
      <c r="H81" s="444"/>
      <c r="I81" s="444"/>
      <c r="J81" s="444"/>
      <c r="K81" s="444"/>
      <c r="L81" s="444"/>
      <c r="M81" s="651">
        <f t="shared" si="8"/>
        <v>0</v>
      </c>
      <c r="N81" s="652"/>
      <c r="O81" s="653"/>
      <c r="P81" s="445">
        <v>0</v>
      </c>
      <c r="Q81" s="446"/>
      <c r="R81" s="447"/>
      <c r="S81" s="445">
        <v>0</v>
      </c>
      <c r="T81" s="446"/>
      <c r="U81" s="447"/>
      <c r="V81" s="661">
        <v>0.19</v>
      </c>
      <c r="W81" s="662">
        <f t="shared" ref="W81:W94" si="10">S81*19/100</f>
        <v>0</v>
      </c>
      <c r="X81" s="663"/>
      <c r="Y81" s="664"/>
    </row>
    <row r="82" spans="1:25" ht="15" customHeight="1">
      <c r="A82" s="268" t="s">
        <v>183</v>
      </c>
      <c r="B82" s="268"/>
      <c r="C82" s="269" t="s">
        <v>184</v>
      </c>
      <c r="D82" s="269"/>
      <c r="E82" s="269"/>
      <c r="F82" s="269"/>
      <c r="G82" s="269"/>
      <c r="H82" s="269"/>
      <c r="I82" s="269"/>
      <c r="J82" s="269"/>
      <c r="K82" s="269"/>
      <c r="L82" s="269"/>
      <c r="M82" s="645">
        <f t="shared" si="8"/>
        <v>0</v>
      </c>
      <c r="N82" s="646"/>
      <c r="O82" s="647"/>
      <c r="P82" s="270">
        <v>0</v>
      </c>
      <c r="Q82" s="271"/>
      <c r="R82" s="272"/>
      <c r="S82" s="270">
        <v>0</v>
      </c>
      <c r="T82" s="271"/>
      <c r="U82" s="272"/>
      <c r="V82" s="656" t="s">
        <v>172</v>
      </c>
      <c r="W82" s="621">
        <f t="shared" si="10"/>
        <v>0</v>
      </c>
      <c r="X82" s="622"/>
      <c r="Y82" s="623"/>
    </row>
    <row r="83" spans="1:25" ht="15" customHeight="1">
      <c r="A83" s="268" t="s">
        <v>185</v>
      </c>
      <c r="B83" s="268"/>
      <c r="C83" s="269" t="s">
        <v>186</v>
      </c>
      <c r="D83" s="269"/>
      <c r="E83" s="269"/>
      <c r="F83" s="269"/>
      <c r="G83" s="269"/>
      <c r="H83" s="269"/>
      <c r="I83" s="269"/>
      <c r="J83" s="269"/>
      <c r="K83" s="269"/>
      <c r="L83" s="269"/>
      <c r="M83" s="645">
        <f t="shared" si="8"/>
        <v>121000</v>
      </c>
      <c r="N83" s="646"/>
      <c r="O83" s="647"/>
      <c r="P83" s="270">
        <v>1000</v>
      </c>
      <c r="Q83" s="271"/>
      <c r="R83" s="272"/>
      <c r="S83" s="270">
        <v>120000</v>
      </c>
      <c r="T83" s="271"/>
      <c r="U83" s="272"/>
      <c r="V83" s="656" t="s">
        <v>172</v>
      </c>
      <c r="W83" s="621">
        <f t="shared" si="10"/>
        <v>22800</v>
      </c>
      <c r="X83" s="622"/>
      <c r="Y83" s="623"/>
    </row>
    <row r="84" spans="1:25" ht="15" customHeight="1">
      <c r="A84" s="268" t="s">
        <v>187</v>
      </c>
      <c r="B84" s="268"/>
      <c r="C84" s="269" t="s">
        <v>188</v>
      </c>
      <c r="D84" s="269"/>
      <c r="E84" s="269"/>
      <c r="F84" s="269"/>
      <c r="G84" s="269"/>
      <c r="H84" s="269"/>
      <c r="I84" s="269"/>
      <c r="J84" s="269"/>
      <c r="K84" s="269"/>
      <c r="L84" s="269"/>
      <c r="M84" s="645">
        <f t="shared" si="8"/>
        <v>0</v>
      </c>
      <c r="N84" s="646"/>
      <c r="O84" s="647"/>
      <c r="P84" s="270">
        <v>0</v>
      </c>
      <c r="Q84" s="271"/>
      <c r="R84" s="272"/>
      <c r="S84" s="270">
        <v>0</v>
      </c>
      <c r="T84" s="271"/>
      <c r="U84" s="272"/>
      <c r="V84" s="656" t="s">
        <v>172</v>
      </c>
      <c r="W84" s="621">
        <f t="shared" si="10"/>
        <v>0</v>
      </c>
      <c r="X84" s="622"/>
      <c r="Y84" s="623"/>
    </row>
    <row r="85" spans="1:25" ht="15" customHeight="1">
      <c r="A85" s="268" t="s">
        <v>189</v>
      </c>
      <c r="B85" s="268"/>
      <c r="C85" s="269" t="s">
        <v>190</v>
      </c>
      <c r="D85" s="269"/>
      <c r="E85" s="269"/>
      <c r="F85" s="269"/>
      <c r="G85" s="269"/>
      <c r="H85" s="269"/>
      <c r="I85" s="269"/>
      <c r="J85" s="269"/>
      <c r="K85" s="269"/>
      <c r="L85" s="269"/>
      <c r="M85" s="645">
        <f t="shared" si="8"/>
        <v>0</v>
      </c>
      <c r="N85" s="646"/>
      <c r="O85" s="647"/>
      <c r="P85" s="270">
        <v>0</v>
      </c>
      <c r="Q85" s="271"/>
      <c r="R85" s="272"/>
      <c r="S85" s="270">
        <v>0</v>
      </c>
      <c r="T85" s="271"/>
      <c r="U85" s="272"/>
      <c r="V85" s="656" t="s">
        <v>172</v>
      </c>
      <c r="W85" s="621">
        <f t="shared" si="10"/>
        <v>0</v>
      </c>
      <c r="X85" s="622"/>
      <c r="Y85" s="623"/>
    </row>
    <row r="86" spans="1:25" ht="15" customHeight="1">
      <c r="A86" s="268" t="s">
        <v>191</v>
      </c>
      <c r="B86" s="268"/>
      <c r="C86" s="269" t="s">
        <v>192</v>
      </c>
      <c r="D86" s="269"/>
      <c r="E86" s="269"/>
      <c r="F86" s="269"/>
      <c r="G86" s="269"/>
      <c r="H86" s="269"/>
      <c r="I86" s="269"/>
      <c r="J86" s="269"/>
      <c r="K86" s="269"/>
      <c r="L86" s="269"/>
      <c r="M86" s="645">
        <f t="shared" si="8"/>
        <v>0</v>
      </c>
      <c r="N86" s="646"/>
      <c r="O86" s="647"/>
      <c r="P86" s="270">
        <v>0</v>
      </c>
      <c r="Q86" s="271"/>
      <c r="R86" s="272"/>
      <c r="S86" s="270">
        <v>0</v>
      </c>
      <c r="T86" s="271"/>
      <c r="U86" s="272"/>
      <c r="V86" s="656" t="s">
        <v>172</v>
      </c>
      <c r="W86" s="621">
        <f t="shared" si="10"/>
        <v>0</v>
      </c>
      <c r="X86" s="622"/>
      <c r="Y86" s="623"/>
    </row>
    <row r="87" spans="1:25" ht="15" customHeight="1">
      <c r="A87" s="268" t="s">
        <v>193</v>
      </c>
      <c r="B87" s="268"/>
      <c r="C87" s="269" t="s">
        <v>194</v>
      </c>
      <c r="D87" s="269"/>
      <c r="E87" s="269"/>
      <c r="F87" s="269"/>
      <c r="G87" s="269"/>
      <c r="H87" s="269"/>
      <c r="I87" s="269"/>
      <c r="J87" s="269"/>
      <c r="K87" s="269"/>
      <c r="L87" s="269"/>
      <c r="M87" s="645">
        <f t="shared" si="8"/>
        <v>0</v>
      </c>
      <c r="N87" s="646"/>
      <c r="O87" s="647"/>
      <c r="P87" s="270">
        <v>0</v>
      </c>
      <c r="Q87" s="271"/>
      <c r="R87" s="272"/>
      <c r="S87" s="270">
        <v>0</v>
      </c>
      <c r="T87" s="271"/>
      <c r="U87" s="272"/>
      <c r="V87" s="656" t="s">
        <v>172</v>
      </c>
      <c r="W87" s="621">
        <f t="shared" si="10"/>
        <v>0</v>
      </c>
      <c r="X87" s="622"/>
      <c r="Y87" s="623"/>
    </row>
    <row r="88" spans="1:25" ht="15" customHeight="1">
      <c r="A88" s="268" t="s">
        <v>195</v>
      </c>
      <c r="B88" s="268"/>
      <c r="C88" s="269" t="s">
        <v>196</v>
      </c>
      <c r="D88" s="269"/>
      <c r="E88" s="269"/>
      <c r="F88" s="269"/>
      <c r="G88" s="269"/>
      <c r="H88" s="269"/>
      <c r="I88" s="269"/>
      <c r="J88" s="269"/>
      <c r="K88" s="269"/>
      <c r="L88" s="269"/>
      <c r="M88" s="645">
        <f t="shared" si="8"/>
        <v>0</v>
      </c>
      <c r="N88" s="646"/>
      <c r="O88" s="647"/>
      <c r="P88" s="270">
        <v>0</v>
      </c>
      <c r="Q88" s="271"/>
      <c r="R88" s="272"/>
      <c r="S88" s="270">
        <v>0</v>
      </c>
      <c r="T88" s="271"/>
      <c r="U88" s="272"/>
      <c r="V88" s="656" t="s">
        <v>172</v>
      </c>
      <c r="W88" s="621">
        <f t="shared" si="10"/>
        <v>0</v>
      </c>
      <c r="X88" s="622"/>
      <c r="Y88" s="623"/>
    </row>
    <row r="89" spans="1:25" ht="15" customHeight="1">
      <c r="A89" s="268" t="s">
        <v>197</v>
      </c>
      <c r="B89" s="268"/>
      <c r="C89" s="269" t="s">
        <v>198</v>
      </c>
      <c r="D89" s="269"/>
      <c r="E89" s="269"/>
      <c r="F89" s="269"/>
      <c r="G89" s="269"/>
      <c r="H89" s="269"/>
      <c r="I89" s="269"/>
      <c r="J89" s="269"/>
      <c r="K89" s="269"/>
      <c r="L89" s="269"/>
      <c r="M89" s="645">
        <f t="shared" si="8"/>
        <v>0</v>
      </c>
      <c r="N89" s="646"/>
      <c r="O89" s="647"/>
      <c r="P89" s="270">
        <v>0</v>
      </c>
      <c r="Q89" s="271"/>
      <c r="R89" s="272"/>
      <c r="S89" s="270">
        <v>0</v>
      </c>
      <c r="T89" s="271"/>
      <c r="U89" s="272"/>
      <c r="V89" s="656" t="s">
        <v>172</v>
      </c>
      <c r="W89" s="621">
        <f t="shared" si="10"/>
        <v>0</v>
      </c>
      <c r="X89" s="622"/>
      <c r="Y89" s="623"/>
    </row>
    <row r="90" spans="1:25" ht="15" customHeight="1">
      <c r="A90" s="268" t="s">
        <v>199</v>
      </c>
      <c r="B90" s="268"/>
      <c r="C90" s="269" t="s">
        <v>200</v>
      </c>
      <c r="D90" s="269"/>
      <c r="E90" s="269"/>
      <c r="F90" s="269"/>
      <c r="G90" s="269"/>
      <c r="H90" s="269"/>
      <c r="I90" s="269"/>
      <c r="J90" s="269"/>
      <c r="K90" s="269"/>
      <c r="L90" s="269"/>
      <c r="M90" s="645">
        <f t="shared" si="8"/>
        <v>0</v>
      </c>
      <c r="N90" s="646"/>
      <c r="O90" s="647"/>
      <c r="P90" s="270">
        <v>0</v>
      </c>
      <c r="Q90" s="271"/>
      <c r="R90" s="272"/>
      <c r="S90" s="270">
        <v>0</v>
      </c>
      <c r="T90" s="271"/>
      <c r="U90" s="272"/>
      <c r="V90" s="656" t="s">
        <v>172</v>
      </c>
      <c r="W90" s="621">
        <f t="shared" si="10"/>
        <v>0</v>
      </c>
      <c r="X90" s="622"/>
      <c r="Y90" s="623"/>
    </row>
    <row r="91" spans="1:25" ht="15" customHeight="1">
      <c r="A91" s="268" t="s">
        <v>201</v>
      </c>
      <c r="B91" s="268"/>
      <c r="C91" s="269" t="s">
        <v>202</v>
      </c>
      <c r="D91" s="269"/>
      <c r="E91" s="269"/>
      <c r="F91" s="269"/>
      <c r="G91" s="269"/>
      <c r="H91" s="269"/>
      <c r="I91" s="269"/>
      <c r="J91" s="269"/>
      <c r="K91" s="269"/>
      <c r="L91" s="269"/>
      <c r="M91" s="645">
        <f t="shared" si="8"/>
        <v>0</v>
      </c>
      <c r="N91" s="646"/>
      <c r="O91" s="647"/>
      <c r="P91" s="270">
        <v>0</v>
      </c>
      <c r="Q91" s="271"/>
      <c r="R91" s="272"/>
      <c r="S91" s="270">
        <v>0</v>
      </c>
      <c r="T91" s="271"/>
      <c r="U91" s="272"/>
      <c r="V91" s="656" t="s">
        <v>172</v>
      </c>
      <c r="W91" s="621">
        <f t="shared" si="10"/>
        <v>0</v>
      </c>
      <c r="X91" s="622"/>
      <c r="Y91" s="623"/>
    </row>
    <row r="92" spans="1:25" ht="15" customHeight="1">
      <c r="A92" s="268" t="s">
        <v>203</v>
      </c>
      <c r="B92" s="268"/>
      <c r="C92" s="269" t="s">
        <v>204</v>
      </c>
      <c r="D92" s="269"/>
      <c r="E92" s="269"/>
      <c r="F92" s="269"/>
      <c r="G92" s="269"/>
      <c r="H92" s="269"/>
      <c r="I92" s="269"/>
      <c r="J92" s="269"/>
      <c r="K92" s="269"/>
      <c r="L92" s="269"/>
      <c r="M92" s="645">
        <f t="shared" si="8"/>
        <v>0</v>
      </c>
      <c r="N92" s="646"/>
      <c r="O92" s="647"/>
      <c r="P92" s="270">
        <v>0</v>
      </c>
      <c r="Q92" s="271"/>
      <c r="R92" s="272"/>
      <c r="S92" s="270">
        <v>0</v>
      </c>
      <c r="T92" s="271"/>
      <c r="U92" s="272"/>
      <c r="V92" s="656" t="s">
        <v>172</v>
      </c>
      <c r="W92" s="621">
        <f t="shared" si="10"/>
        <v>0</v>
      </c>
      <c r="X92" s="622"/>
      <c r="Y92" s="623"/>
    </row>
    <row r="93" spans="1:25" ht="15" customHeight="1">
      <c r="A93" s="268" t="s">
        <v>205</v>
      </c>
      <c r="B93" s="268"/>
      <c r="C93" s="269" t="s">
        <v>206</v>
      </c>
      <c r="D93" s="269"/>
      <c r="E93" s="269"/>
      <c r="F93" s="269"/>
      <c r="G93" s="269"/>
      <c r="H93" s="269"/>
      <c r="I93" s="269"/>
      <c r="J93" s="269"/>
      <c r="K93" s="269"/>
      <c r="L93" s="269"/>
      <c r="M93" s="645">
        <f t="shared" si="8"/>
        <v>0</v>
      </c>
      <c r="N93" s="646"/>
      <c r="O93" s="647"/>
      <c r="P93" s="270">
        <v>0</v>
      </c>
      <c r="Q93" s="271"/>
      <c r="R93" s="272"/>
      <c r="S93" s="270">
        <v>0</v>
      </c>
      <c r="T93" s="271"/>
      <c r="U93" s="272"/>
      <c r="V93" s="656" t="s">
        <v>172</v>
      </c>
      <c r="W93" s="621">
        <f t="shared" si="10"/>
        <v>0</v>
      </c>
      <c r="X93" s="622"/>
      <c r="Y93" s="623"/>
    </row>
    <row r="94" spans="1:25" ht="15" customHeight="1" thickBot="1">
      <c r="A94" s="273" t="s">
        <v>207</v>
      </c>
      <c r="B94" s="273"/>
      <c r="C94" s="274" t="s">
        <v>208</v>
      </c>
      <c r="D94" s="274"/>
      <c r="E94" s="274"/>
      <c r="F94" s="274"/>
      <c r="G94" s="274"/>
      <c r="H94" s="274"/>
      <c r="I94" s="274"/>
      <c r="J94" s="274"/>
      <c r="K94" s="274"/>
      <c r="L94" s="274"/>
      <c r="M94" s="648">
        <f t="shared" si="8"/>
        <v>0</v>
      </c>
      <c r="N94" s="649"/>
      <c r="O94" s="650"/>
      <c r="P94" s="275">
        <v>0</v>
      </c>
      <c r="Q94" s="276"/>
      <c r="R94" s="277"/>
      <c r="S94" s="275">
        <v>0</v>
      </c>
      <c r="T94" s="276"/>
      <c r="U94" s="277"/>
      <c r="V94" s="665" t="s">
        <v>172</v>
      </c>
      <c r="W94" s="666">
        <f t="shared" si="10"/>
        <v>0</v>
      </c>
      <c r="X94" s="667"/>
      <c r="Y94" s="668"/>
    </row>
    <row r="95" spans="1:25" ht="15" customHeight="1" thickBot="1">
      <c r="A95" s="248" t="s">
        <v>209</v>
      </c>
      <c r="B95" s="249"/>
      <c r="C95" s="249"/>
      <c r="D95" s="249"/>
      <c r="E95" s="249"/>
      <c r="F95" s="249"/>
      <c r="G95" s="249"/>
      <c r="H95" s="249"/>
      <c r="I95" s="249"/>
      <c r="J95" s="249"/>
      <c r="K95" s="249"/>
      <c r="L95" s="250"/>
      <c r="M95" s="654">
        <f t="shared" ref="M95" si="11">SUM(M75:O94)</f>
        <v>122000</v>
      </c>
      <c r="N95" s="655"/>
      <c r="O95" s="655"/>
      <c r="P95" s="251">
        <f t="shared" ref="P95" si="12">SUM(P75:R94)</f>
        <v>1000</v>
      </c>
      <c r="Q95" s="252"/>
      <c r="R95" s="253"/>
      <c r="S95" s="251">
        <f t="shared" ref="S95" si="13">SUM(S75:U94)</f>
        <v>121000</v>
      </c>
      <c r="T95" s="252"/>
      <c r="U95" s="253"/>
      <c r="V95" s="54"/>
      <c r="W95" s="254">
        <f t="shared" ref="W95" si="14">SUM(W75:Y94)</f>
        <v>22890</v>
      </c>
      <c r="X95" s="255"/>
      <c r="Y95" s="256"/>
    </row>
    <row r="96" spans="1:25" ht="15" customHeight="1" thickBot="1">
      <c r="B96" s="55"/>
      <c r="C96" s="257" t="s">
        <v>210</v>
      </c>
      <c r="D96" s="257"/>
      <c r="E96" s="257"/>
      <c r="F96" s="257"/>
      <c r="G96" s="257"/>
      <c r="H96" s="257"/>
      <c r="I96" s="257"/>
      <c r="J96" s="257"/>
      <c r="K96" s="257"/>
      <c r="L96" s="258"/>
      <c r="P96" s="56"/>
      <c r="Q96" s="259" t="s">
        <v>211</v>
      </c>
      <c r="R96" s="260"/>
      <c r="S96" s="261"/>
      <c r="T96" s="261"/>
      <c r="U96" s="261"/>
      <c r="V96" s="261"/>
      <c r="W96" s="261"/>
      <c r="X96" s="261"/>
      <c r="Y96" s="261"/>
    </row>
    <row r="97" spans="1:25" ht="15" customHeight="1">
      <c r="C97" s="262" t="s">
        <v>212</v>
      </c>
      <c r="D97" s="263"/>
      <c r="E97" s="263"/>
      <c r="F97" s="263"/>
      <c r="G97" s="263"/>
      <c r="H97" s="263"/>
      <c r="I97" s="263"/>
      <c r="J97" s="263"/>
      <c r="K97" s="263"/>
      <c r="L97" s="264"/>
      <c r="M97" s="265" t="s">
        <v>213</v>
      </c>
      <c r="N97" s="266"/>
      <c r="O97" s="267"/>
      <c r="Q97" s="212" t="s">
        <v>214</v>
      </c>
      <c r="R97" s="214"/>
      <c r="S97" s="233" t="s">
        <v>215</v>
      </c>
      <c r="T97" s="234"/>
      <c r="U97" s="234"/>
      <c r="V97" s="235"/>
      <c r="W97" s="669">
        <f>W95</f>
        <v>22890</v>
      </c>
      <c r="X97" s="670"/>
      <c r="Y97" s="671"/>
    </row>
    <row r="98" spans="1:25" ht="15" customHeight="1">
      <c r="A98" s="232" t="s">
        <v>216</v>
      </c>
      <c r="B98" s="232"/>
      <c r="C98" s="233" t="s">
        <v>217</v>
      </c>
      <c r="D98" s="234"/>
      <c r="E98" s="234"/>
      <c r="F98" s="234"/>
      <c r="G98" s="234"/>
      <c r="H98" s="234"/>
      <c r="I98" s="234"/>
      <c r="J98" s="234"/>
      <c r="K98" s="234"/>
      <c r="L98" s="235"/>
      <c r="M98" s="242">
        <f>AV25</f>
        <v>5000</v>
      </c>
      <c r="N98" s="243"/>
      <c r="O98" s="244"/>
      <c r="Q98" s="224" t="s">
        <v>218</v>
      </c>
      <c r="R98" s="225"/>
      <c r="S98" s="229" t="s">
        <v>219</v>
      </c>
      <c r="T98" s="230"/>
      <c r="U98" s="230"/>
      <c r="V98" s="231"/>
      <c r="W98" s="672">
        <f>M101</f>
        <v>0</v>
      </c>
      <c r="X98" s="672"/>
      <c r="Y98" s="672"/>
    </row>
    <row r="99" spans="1:25" ht="15" customHeight="1">
      <c r="A99" s="232" t="s">
        <v>220</v>
      </c>
      <c r="B99" s="232"/>
      <c r="C99" s="233" t="s">
        <v>221</v>
      </c>
      <c r="D99" s="234"/>
      <c r="E99" s="234"/>
      <c r="F99" s="234"/>
      <c r="G99" s="234"/>
      <c r="H99" s="234"/>
      <c r="I99" s="234"/>
      <c r="J99" s="234"/>
      <c r="K99" s="234"/>
      <c r="L99" s="235"/>
      <c r="M99" s="245">
        <f>AV23</f>
        <v>13210</v>
      </c>
      <c r="N99" s="246"/>
      <c r="O99" s="247"/>
      <c r="Q99" s="224"/>
      <c r="R99" s="225"/>
      <c r="S99" s="232" t="s">
        <v>222</v>
      </c>
      <c r="T99" s="232"/>
      <c r="U99" s="232"/>
      <c r="V99" s="232"/>
      <c r="W99" s="672">
        <f>M101</f>
        <v>0</v>
      </c>
      <c r="X99" s="672"/>
      <c r="Y99" s="672"/>
    </row>
    <row r="100" spans="1:25" ht="15" customHeight="1">
      <c r="A100" s="232" t="s">
        <v>223</v>
      </c>
      <c r="B100" s="232"/>
      <c r="C100" s="233" t="s">
        <v>224</v>
      </c>
      <c r="D100" s="234"/>
      <c r="E100" s="234"/>
      <c r="F100" s="234"/>
      <c r="G100" s="234"/>
      <c r="H100" s="234"/>
      <c r="I100" s="234"/>
      <c r="J100" s="234"/>
      <c r="K100" s="234"/>
      <c r="L100" s="235"/>
      <c r="M100" s="236">
        <v>0</v>
      </c>
      <c r="N100" s="237"/>
      <c r="O100" s="238"/>
      <c r="Q100" s="224" t="s">
        <v>225</v>
      </c>
      <c r="R100" s="225"/>
      <c r="S100" s="229" t="s">
        <v>226</v>
      </c>
      <c r="T100" s="230"/>
      <c r="U100" s="230"/>
      <c r="V100" s="231"/>
      <c r="W100" s="672"/>
      <c r="X100" s="672"/>
      <c r="Y100" s="672"/>
    </row>
    <row r="101" spans="1:25" ht="15" customHeight="1">
      <c r="A101" s="232" t="s">
        <v>227</v>
      </c>
      <c r="B101" s="232"/>
      <c r="C101" s="233" t="s">
        <v>228</v>
      </c>
      <c r="D101" s="234"/>
      <c r="E101" s="234"/>
      <c r="F101" s="234"/>
      <c r="G101" s="234"/>
      <c r="H101" s="234"/>
      <c r="I101" s="234"/>
      <c r="J101" s="234"/>
      <c r="K101" s="234"/>
      <c r="L101" s="235"/>
      <c r="M101" s="236">
        <v>0</v>
      </c>
      <c r="N101" s="237"/>
      <c r="O101" s="238"/>
      <c r="Q101" s="224"/>
      <c r="R101" s="225"/>
      <c r="S101" s="233" t="s">
        <v>229</v>
      </c>
      <c r="T101" s="234"/>
      <c r="U101" s="234"/>
      <c r="V101" s="235"/>
      <c r="W101" s="672">
        <f t="shared" ref="W101" si="15">SUM(W97:Y100)</f>
        <v>22890</v>
      </c>
      <c r="X101" s="672"/>
      <c r="Y101" s="672"/>
    </row>
    <row r="102" spans="1:25" ht="15" customHeight="1">
      <c r="A102" s="232" t="s">
        <v>230</v>
      </c>
      <c r="B102" s="232"/>
      <c r="C102" s="233" t="s">
        <v>231</v>
      </c>
      <c r="D102" s="234"/>
      <c r="E102" s="234"/>
      <c r="F102" s="234"/>
      <c r="G102" s="234"/>
      <c r="H102" s="234"/>
      <c r="I102" s="234"/>
      <c r="J102" s="234"/>
      <c r="K102" s="234"/>
      <c r="L102" s="235"/>
      <c r="M102" s="236">
        <v>0</v>
      </c>
      <c r="N102" s="237"/>
      <c r="O102" s="238"/>
      <c r="Q102" s="224" t="s">
        <v>232</v>
      </c>
      <c r="R102" s="225"/>
      <c r="S102" s="233" t="s">
        <v>233</v>
      </c>
      <c r="T102" s="234"/>
      <c r="U102" s="234"/>
      <c r="V102" s="235"/>
      <c r="W102" s="672">
        <f>M104</f>
        <v>18210</v>
      </c>
      <c r="X102" s="672"/>
      <c r="Y102" s="672"/>
    </row>
    <row r="103" spans="1:25" ht="15" customHeight="1">
      <c r="A103" s="232" t="s">
        <v>234</v>
      </c>
      <c r="B103" s="232"/>
      <c r="C103" s="233" t="s">
        <v>235</v>
      </c>
      <c r="D103" s="234"/>
      <c r="E103" s="234"/>
      <c r="F103" s="234"/>
      <c r="G103" s="234"/>
      <c r="H103" s="234"/>
      <c r="I103" s="234"/>
      <c r="J103" s="234"/>
      <c r="K103" s="234"/>
      <c r="L103" s="235"/>
      <c r="M103" s="236"/>
      <c r="N103" s="237"/>
      <c r="O103" s="238"/>
      <c r="Q103" s="224" t="s">
        <v>236</v>
      </c>
      <c r="R103" s="225"/>
      <c r="S103" s="239" t="s">
        <v>237</v>
      </c>
      <c r="T103" s="240"/>
      <c r="U103" s="240"/>
      <c r="V103" s="241"/>
      <c r="W103" s="673">
        <f>IF((W101-W102)&gt;0,W101-W102,0)</f>
        <v>4680</v>
      </c>
      <c r="X103" s="673"/>
      <c r="Y103" s="673"/>
    </row>
    <row r="104" spans="1:25" ht="15" customHeight="1">
      <c r="A104" s="57"/>
      <c r="B104" s="58"/>
      <c r="C104" s="212" t="s">
        <v>238</v>
      </c>
      <c r="D104" s="213"/>
      <c r="E104" s="213"/>
      <c r="F104" s="213"/>
      <c r="G104" s="213"/>
      <c r="H104" s="213"/>
      <c r="I104" s="213"/>
      <c r="J104" s="213"/>
      <c r="K104" s="213"/>
      <c r="L104" s="214"/>
      <c r="M104" s="218">
        <f>M98+M99+M100+M101+-M102+M103</f>
        <v>18210</v>
      </c>
      <c r="N104" s="219"/>
      <c r="O104" s="220"/>
      <c r="Q104" s="224"/>
      <c r="R104" s="225"/>
      <c r="S104" s="226" t="s">
        <v>239</v>
      </c>
      <c r="T104" s="226"/>
      <c r="U104" s="226"/>
      <c r="V104" s="226"/>
      <c r="W104" s="674">
        <f>IF((W101-W102)&lt;0,-W101+W102,0)</f>
        <v>0</v>
      </c>
      <c r="X104" s="675"/>
      <c r="Y104" s="676"/>
    </row>
    <row r="105" spans="1:25" ht="15" customHeight="1">
      <c r="C105" s="215"/>
      <c r="D105" s="216"/>
      <c r="E105" s="216"/>
      <c r="F105" s="216"/>
      <c r="G105" s="216"/>
      <c r="H105" s="216"/>
      <c r="I105" s="216"/>
      <c r="J105" s="216"/>
      <c r="K105" s="216"/>
      <c r="L105" s="217"/>
      <c r="M105" s="221"/>
      <c r="N105" s="222"/>
      <c r="O105" s="223"/>
      <c r="Q105" s="227" t="s">
        <v>240</v>
      </c>
      <c r="R105" s="228"/>
      <c r="S105" s="229" t="s">
        <v>241</v>
      </c>
      <c r="T105" s="230"/>
      <c r="U105" s="230"/>
      <c r="V105" s="231"/>
      <c r="W105" s="677"/>
      <c r="X105" s="678"/>
      <c r="Y105" s="679"/>
    </row>
    <row r="108" spans="1:25" ht="10.5" customHeight="1">
      <c r="O108" s="494"/>
      <c r="P108" s="494"/>
      <c r="Q108" s="494"/>
      <c r="R108" s="494"/>
    </row>
    <row r="109" spans="1:25" ht="19.5" hidden="1" customHeight="1">
      <c r="N109" s="64">
        <v>0.5</v>
      </c>
      <c r="O109" s="64">
        <v>0.75</v>
      </c>
      <c r="P109" s="495">
        <f>N15*L15</f>
        <v>500</v>
      </c>
      <c r="Q109" s="495"/>
      <c r="R109" s="495"/>
    </row>
    <row r="110" spans="1:25">
      <c r="N110" s="64"/>
    </row>
  </sheetData>
  <sheetProtection password="C7AA" sheet="1" objects="1" scenarios="1"/>
  <mergeCells count="495">
    <mergeCell ref="AV23:AX23"/>
    <mergeCell ref="AR23:AU23"/>
    <mergeCell ref="O108:R108"/>
    <mergeCell ref="P109:R109"/>
    <mergeCell ref="AR16:AT16"/>
    <mergeCell ref="AR17:AT17"/>
    <mergeCell ref="AR18:AT18"/>
    <mergeCell ref="AR19:AT19"/>
    <mergeCell ref="AR20:AT20"/>
    <mergeCell ref="AR21:AT21"/>
    <mergeCell ref="AR22:AT22"/>
    <mergeCell ref="Z16:AB16"/>
    <mergeCell ref="Z17:AB17"/>
    <mergeCell ref="Z18:AB18"/>
    <mergeCell ref="Z19:AB19"/>
    <mergeCell ref="Z20:AB20"/>
    <mergeCell ref="Z21:AB21"/>
    <mergeCell ref="Z22:AB22"/>
    <mergeCell ref="AC22:AF22"/>
    <mergeCell ref="M86:O86"/>
    <mergeCell ref="P86:R86"/>
    <mergeCell ref="S86:U86"/>
    <mergeCell ref="H72:Q72"/>
    <mergeCell ref="W74:Y74"/>
    <mergeCell ref="AV22:AX22"/>
    <mergeCell ref="AG16:AK16"/>
    <mergeCell ref="AG17:AK17"/>
    <mergeCell ref="AG18:AK18"/>
    <mergeCell ref="AG19:AK19"/>
    <mergeCell ref="AG20:AK20"/>
    <mergeCell ref="AG21:AK21"/>
    <mergeCell ref="AG22:AK22"/>
    <mergeCell ref="AL14:AQ14"/>
    <mergeCell ref="AL15:AQ15"/>
    <mergeCell ref="AL16:AQ16"/>
    <mergeCell ref="AL17:AQ17"/>
    <mergeCell ref="AL18:AQ18"/>
    <mergeCell ref="AL19:AQ19"/>
    <mergeCell ref="AL20:AQ20"/>
    <mergeCell ref="AL21:AQ21"/>
    <mergeCell ref="AL22:AQ22"/>
    <mergeCell ref="AC16:AF16"/>
    <mergeCell ref="AC17:AF17"/>
    <mergeCell ref="AC18:AF18"/>
    <mergeCell ref="AC19:AF19"/>
    <mergeCell ref="AC20:AF20"/>
    <mergeCell ref="AC21:AF21"/>
    <mergeCell ref="AV14:AX14"/>
    <mergeCell ref="AV15:AX15"/>
    <mergeCell ref="AV17:AX17"/>
    <mergeCell ref="AV18:AX18"/>
    <mergeCell ref="AV19:AX19"/>
    <mergeCell ref="AV20:AX20"/>
    <mergeCell ref="AV21:AX21"/>
    <mergeCell ref="Z14:AB14"/>
    <mergeCell ref="Z15:AB15"/>
    <mergeCell ref="AG13:AK13"/>
    <mergeCell ref="AG14:AK14"/>
    <mergeCell ref="AG15:AK15"/>
    <mergeCell ref="AR14:AT14"/>
    <mergeCell ref="AR15:AT15"/>
    <mergeCell ref="AC13:AF13"/>
    <mergeCell ref="AC14:AF14"/>
    <mergeCell ref="AC15:AF15"/>
    <mergeCell ref="Z10:AB10"/>
    <mergeCell ref="AC10:AF10"/>
    <mergeCell ref="AG10:AK10"/>
    <mergeCell ref="AL10:AQ10"/>
    <mergeCell ref="AR10:AT10"/>
    <mergeCell ref="AV10:AX10"/>
    <mergeCell ref="AV11:AX11"/>
    <mergeCell ref="AV12:AX12"/>
    <mergeCell ref="AV13:AX13"/>
    <mergeCell ref="AR11:AT11"/>
    <mergeCell ref="AL11:AQ11"/>
    <mergeCell ref="AR12:AT12"/>
    <mergeCell ref="AL12:AQ12"/>
    <mergeCell ref="AG12:AK12"/>
    <mergeCell ref="AC12:AF12"/>
    <mergeCell ref="Z12:AB12"/>
    <mergeCell ref="Z11:AB11"/>
    <mergeCell ref="AC11:AF11"/>
    <mergeCell ref="AG11:AK11"/>
    <mergeCell ref="AR13:AT13"/>
    <mergeCell ref="AL13:AQ13"/>
    <mergeCell ref="Z13:AB13"/>
    <mergeCell ref="AR7:AT7"/>
    <mergeCell ref="AV7:AX7"/>
    <mergeCell ref="Z8:AB8"/>
    <mergeCell ref="AC8:AF8"/>
    <mergeCell ref="AG8:AK8"/>
    <mergeCell ref="AL8:AQ8"/>
    <mergeCell ref="AR8:AT8"/>
    <mergeCell ref="AV8:AX8"/>
    <mergeCell ref="Z9:AB9"/>
    <mergeCell ref="AC9:AF9"/>
    <mergeCell ref="AG9:AK9"/>
    <mergeCell ref="AL9:AQ9"/>
    <mergeCell ref="AR9:AT9"/>
    <mergeCell ref="AV9:AX9"/>
    <mergeCell ref="AR4:AT4"/>
    <mergeCell ref="AV4:AX4"/>
    <mergeCell ref="AV16:AX16"/>
    <mergeCell ref="Z3:AB4"/>
    <mergeCell ref="AG3:AK4"/>
    <mergeCell ref="AC3:AF4"/>
    <mergeCell ref="AL3:AQ4"/>
    <mergeCell ref="AU3:AU4"/>
    <mergeCell ref="Z5:AB5"/>
    <mergeCell ref="AC5:AF5"/>
    <mergeCell ref="AG5:AK5"/>
    <mergeCell ref="AL5:AQ5"/>
    <mergeCell ref="AR5:AT5"/>
    <mergeCell ref="AV5:AX5"/>
    <mergeCell ref="AR6:AT6"/>
    <mergeCell ref="AL6:AQ6"/>
    <mergeCell ref="Z6:AB6"/>
    <mergeCell ref="AC6:AF6"/>
    <mergeCell ref="AG6:AK6"/>
    <mergeCell ref="AV6:AX6"/>
    <mergeCell ref="Z7:AB7"/>
    <mergeCell ref="AC7:AF7"/>
    <mergeCell ref="AG7:AK7"/>
    <mergeCell ref="AL7:AQ7"/>
    <mergeCell ref="AH1:AN1"/>
    <mergeCell ref="AV3:AX3"/>
    <mergeCell ref="AR3:AT3"/>
    <mergeCell ref="A88:B88"/>
    <mergeCell ref="W88:Y88"/>
    <mergeCell ref="A87:B87"/>
    <mergeCell ref="W87:Y87"/>
    <mergeCell ref="C87:L87"/>
    <mergeCell ref="M87:O87"/>
    <mergeCell ref="P87:R87"/>
    <mergeCell ref="S87:U87"/>
    <mergeCell ref="C88:L88"/>
    <mergeCell ref="M88:O88"/>
    <mergeCell ref="P88:R88"/>
    <mergeCell ref="S88:U88"/>
    <mergeCell ref="A86:B86"/>
    <mergeCell ref="W86:Y86"/>
    <mergeCell ref="A85:B85"/>
    <mergeCell ref="W85:Y85"/>
    <mergeCell ref="C85:L85"/>
    <mergeCell ref="M85:O85"/>
    <mergeCell ref="P85:R85"/>
    <mergeCell ref="S85:U85"/>
    <mergeCell ref="C86:L86"/>
    <mergeCell ref="A84:B84"/>
    <mergeCell ref="W84:Y84"/>
    <mergeCell ref="A83:B83"/>
    <mergeCell ref="W83:Y83"/>
    <mergeCell ref="C83:L83"/>
    <mergeCell ref="M83:O83"/>
    <mergeCell ref="P83:R83"/>
    <mergeCell ref="S83:U83"/>
    <mergeCell ref="C84:L84"/>
    <mergeCell ref="M84:O84"/>
    <mergeCell ref="P84:R84"/>
    <mergeCell ref="S84:U84"/>
    <mergeCell ref="A82:B82"/>
    <mergeCell ref="W82:Y82"/>
    <mergeCell ref="A81:B81"/>
    <mergeCell ref="W81:Y81"/>
    <mergeCell ref="C81:L81"/>
    <mergeCell ref="M81:O81"/>
    <mergeCell ref="P81:R81"/>
    <mergeCell ref="S81:U81"/>
    <mergeCell ref="C82:L82"/>
    <mergeCell ref="M82:O82"/>
    <mergeCell ref="P82:R82"/>
    <mergeCell ref="S82:U82"/>
    <mergeCell ref="A80:B80"/>
    <mergeCell ref="W80:Y80"/>
    <mergeCell ref="A79:B79"/>
    <mergeCell ref="W79:Y79"/>
    <mergeCell ref="C79:L79"/>
    <mergeCell ref="M79:O79"/>
    <mergeCell ref="P79:R79"/>
    <mergeCell ref="S79:U79"/>
    <mergeCell ref="C80:L80"/>
    <mergeCell ref="M80:O80"/>
    <mergeCell ref="P80:R80"/>
    <mergeCell ref="S80:U80"/>
    <mergeCell ref="A78:B78"/>
    <mergeCell ref="W78:Y78"/>
    <mergeCell ref="A77:B77"/>
    <mergeCell ref="W77:Y77"/>
    <mergeCell ref="C77:L77"/>
    <mergeCell ref="M77:O77"/>
    <mergeCell ref="P77:R77"/>
    <mergeCell ref="S77:U77"/>
    <mergeCell ref="C78:L78"/>
    <mergeCell ref="M78:O78"/>
    <mergeCell ref="P78:R78"/>
    <mergeCell ref="S78:U78"/>
    <mergeCell ref="A76:B76"/>
    <mergeCell ref="W76:Y76"/>
    <mergeCell ref="A75:B75"/>
    <mergeCell ref="W75:Y75"/>
    <mergeCell ref="C75:L75"/>
    <mergeCell ref="M75:O75"/>
    <mergeCell ref="P75:R75"/>
    <mergeCell ref="S75:U75"/>
    <mergeCell ref="C76:L76"/>
    <mergeCell ref="M76:O76"/>
    <mergeCell ref="P76:R76"/>
    <mergeCell ref="S76:U76"/>
    <mergeCell ref="W73:Y73"/>
    <mergeCell ref="A73:B74"/>
    <mergeCell ref="C73:L74"/>
    <mergeCell ref="M73:O73"/>
    <mergeCell ref="P73:R73"/>
    <mergeCell ref="S73:U73"/>
    <mergeCell ref="V73:V74"/>
    <mergeCell ref="M74:O74"/>
    <mergeCell ref="P74:R74"/>
    <mergeCell ref="S74:U74"/>
    <mergeCell ref="B63:K63"/>
    <mergeCell ref="B64:K64"/>
    <mergeCell ref="B65:K65"/>
    <mergeCell ref="B66:K66"/>
    <mergeCell ref="L63:O63"/>
    <mergeCell ref="L64:O64"/>
    <mergeCell ref="L65:O65"/>
    <mergeCell ref="L66:O66"/>
    <mergeCell ref="H69:Q69"/>
    <mergeCell ref="C52:N52"/>
    <mergeCell ref="B60:K60"/>
    <mergeCell ref="L60:O60"/>
    <mergeCell ref="B61:K61"/>
    <mergeCell ref="L61:O61"/>
    <mergeCell ref="B62:K62"/>
    <mergeCell ref="L62:O62"/>
    <mergeCell ref="B57:K57"/>
    <mergeCell ref="L57:O57"/>
    <mergeCell ref="B58:K58"/>
    <mergeCell ref="L58:O58"/>
    <mergeCell ref="B59:K59"/>
    <mergeCell ref="L59:O59"/>
    <mergeCell ref="T42:U42"/>
    <mergeCell ref="V42:Y42"/>
    <mergeCell ref="A54:B54"/>
    <mergeCell ref="C54:K54"/>
    <mergeCell ref="L54:N54"/>
    <mergeCell ref="O54:S54"/>
    <mergeCell ref="V54:Y54"/>
    <mergeCell ref="B56:O56"/>
    <mergeCell ref="O52:S52"/>
    <mergeCell ref="T52:U52"/>
    <mergeCell ref="V52:Y52"/>
    <mergeCell ref="C53:N53"/>
    <mergeCell ref="O53:S53"/>
    <mergeCell ref="T53:U53"/>
    <mergeCell ref="V53:Y53"/>
    <mergeCell ref="A50:B53"/>
    <mergeCell ref="C50:N50"/>
    <mergeCell ref="O50:S50"/>
    <mergeCell ref="T50:U50"/>
    <mergeCell ref="V50:Y50"/>
    <mergeCell ref="C51:N51"/>
    <mergeCell ref="O51:S51"/>
    <mergeCell ref="T51:U51"/>
    <mergeCell ref="V51:Y51"/>
    <mergeCell ref="C35:N35"/>
    <mergeCell ref="O35:S35"/>
    <mergeCell ref="A42:B45"/>
    <mergeCell ref="A48:Y48"/>
    <mergeCell ref="A49:B49"/>
    <mergeCell ref="C49:N49"/>
    <mergeCell ref="O49:S49"/>
    <mergeCell ref="T49:U49"/>
    <mergeCell ref="V49:Y49"/>
    <mergeCell ref="A46:B46"/>
    <mergeCell ref="C46:K46"/>
    <mergeCell ref="L46:N46"/>
    <mergeCell ref="O46:S46"/>
    <mergeCell ref="V46:Y46"/>
    <mergeCell ref="C44:N44"/>
    <mergeCell ref="O44:S44"/>
    <mergeCell ref="T44:U44"/>
    <mergeCell ref="V44:Y44"/>
    <mergeCell ref="C45:N45"/>
    <mergeCell ref="O45:S45"/>
    <mergeCell ref="T45:U45"/>
    <mergeCell ref="V45:Y45"/>
    <mergeCell ref="C42:N42"/>
    <mergeCell ref="O42:S42"/>
    <mergeCell ref="C31:N31"/>
    <mergeCell ref="C32:N32"/>
    <mergeCell ref="C43:N43"/>
    <mergeCell ref="O43:S43"/>
    <mergeCell ref="T43:U43"/>
    <mergeCell ref="V43:Y43"/>
    <mergeCell ref="A20:B20"/>
    <mergeCell ref="A26:B26"/>
    <mergeCell ref="A36:B36"/>
    <mergeCell ref="A40:Y40"/>
    <mergeCell ref="A41:B41"/>
    <mergeCell ref="C41:N41"/>
    <mergeCell ref="O41:S41"/>
    <mergeCell ref="T41:U41"/>
    <mergeCell ref="V41:Y41"/>
    <mergeCell ref="V35:Y35"/>
    <mergeCell ref="T35:U35"/>
    <mergeCell ref="O36:S36"/>
    <mergeCell ref="V36:Y36"/>
    <mergeCell ref="C36:K36"/>
    <mergeCell ref="L36:N36"/>
    <mergeCell ref="C33:N33"/>
    <mergeCell ref="C34:N34"/>
    <mergeCell ref="A35:B35"/>
    <mergeCell ref="A31:B31"/>
    <mergeCell ref="A32:B32"/>
    <mergeCell ref="A33:B33"/>
    <mergeCell ref="A34:B34"/>
    <mergeCell ref="V28:Y28"/>
    <mergeCell ref="V29:Y29"/>
    <mergeCell ref="V30:Y30"/>
    <mergeCell ref="V31:Y31"/>
    <mergeCell ref="V32:Y32"/>
    <mergeCell ref="V33:Y33"/>
    <mergeCell ref="V34:Y34"/>
    <mergeCell ref="T29:U29"/>
    <mergeCell ref="T28:U28"/>
    <mergeCell ref="T30:U30"/>
    <mergeCell ref="T31:U31"/>
    <mergeCell ref="T32:U32"/>
    <mergeCell ref="T33:U33"/>
    <mergeCell ref="T34:U34"/>
    <mergeCell ref="O30:S30"/>
    <mergeCell ref="O31:S31"/>
    <mergeCell ref="O32:S32"/>
    <mergeCell ref="O33:S33"/>
    <mergeCell ref="O34:S34"/>
    <mergeCell ref="C28:N28"/>
    <mergeCell ref="A27:Y27"/>
    <mergeCell ref="A28:B28"/>
    <mergeCell ref="A29:B29"/>
    <mergeCell ref="O28:S28"/>
    <mergeCell ref="O29:S29"/>
    <mergeCell ref="V24:Y24"/>
    <mergeCell ref="C24:J24"/>
    <mergeCell ref="K24:U24"/>
    <mergeCell ref="A30:B30"/>
    <mergeCell ref="C29:N29"/>
    <mergeCell ref="C30:N30"/>
    <mergeCell ref="V23:Y23"/>
    <mergeCell ref="C23:J23"/>
    <mergeCell ref="K23:U23"/>
    <mergeCell ref="N19:Q19"/>
    <mergeCell ref="R19:U19"/>
    <mergeCell ref="V19:Y19"/>
    <mergeCell ref="A22:Y22"/>
    <mergeCell ref="A23:B23"/>
    <mergeCell ref="A24:B25"/>
    <mergeCell ref="C20:M20"/>
    <mergeCell ref="N20:Q20"/>
    <mergeCell ref="R20:U20"/>
    <mergeCell ref="V20:Y20"/>
    <mergeCell ref="C25:J25"/>
    <mergeCell ref="K25:U25"/>
    <mergeCell ref="V25:Y25"/>
    <mergeCell ref="A15:B15"/>
    <mergeCell ref="A16:B16"/>
    <mergeCell ref="A17:B17"/>
    <mergeCell ref="A18:B18"/>
    <mergeCell ref="A19:B19"/>
    <mergeCell ref="R14:U14"/>
    <mergeCell ref="N14:Q14"/>
    <mergeCell ref="N13:U13"/>
    <mergeCell ref="V13:Y14"/>
    <mergeCell ref="A13:B14"/>
    <mergeCell ref="C13:M14"/>
    <mergeCell ref="N17:Q17"/>
    <mergeCell ref="R17:U17"/>
    <mergeCell ref="V17:Y17"/>
    <mergeCell ref="N18:Q18"/>
    <mergeCell ref="R18:U18"/>
    <mergeCell ref="V18:Y18"/>
    <mergeCell ref="C15:K15"/>
    <mergeCell ref="N15:Q15"/>
    <mergeCell ref="R15:U15"/>
    <mergeCell ref="V15:Y15"/>
    <mergeCell ref="N16:Q16"/>
    <mergeCell ref="R16:U16"/>
    <mergeCell ref="V16:Y16"/>
    <mergeCell ref="N5:V5"/>
    <mergeCell ref="N6:V6"/>
    <mergeCell ref="N7:V7"/>
    <mergeCell ref="V10:X10"/>
    <mergeCell ref="A12:Y12"/>
    <mergeCell ref="G1:J1"/>
    <mergeCell ref="G2:J2"/>
    <mergeCell ref="G3:J3"/>
    <mergeCell ref="H6:K6"/>
    <mergeCell ref="H5:K5"/>
    <mergeCell ref="C3:F3"/>
    <mergeCell ref="B5:E5"/>
    <mergeCell ref="B7:E7"/>
    <mergeCell ref="C8:F8"/>
    <mergeCell ref="A9:F9"/>
    <mergeCell ref="A10:F10"/>
    <mergeCell ref="A89:B89"/>
    <mergeCell ref="C89:L89"/>
    <mergeCell ref="M89:O89"/>
    <mergeCell ref="P89:R89"/>
    <mergeCell ref="S89:U89"/>
    <mergeCell ref="W89:Y89"/>
    <mergeCell ref="A90:B90"/>
    <mergeCell ref="C90:L90"/>
    <mergeCell ref="M90:O90"/>
    <mergeCell ref="P90:R90"/>
    <mergeCell ref="S90:U90"/>
    <mergeCell ref="W90:Y90"/>
    <mergeCell ref="A91:B91"/>
    <mergeCell ref="C91:L91"/>
    <mergeCell ref="M91:O91"/>
    <mergeCell ref="P91:R91"/>
    <mergeCell ref="S91:U91"/>
    <mergeCell ref="W91:Y91"/>
    <mergeCell ref="A92:B92"/>
    <mergeCell ref="C92:L92"/>
    <mergeCell ref="M92:O92"/>
    <mergeCell ref="P92:R92"/>
    <mergeCell ref="S92:U92"/>
    <mergeCell ref="W92:Y92"/>
    <mergeCell ref="A93:B93"/>
    <mergeCell ref="C93:L93"/>
    <mergeCell ref="M93:O93"/>
    <mergeCell ref="P93:R93"/>
    <mergeCell ref="S93:U93"/>
    <mergeCell ref="W93:Y93"/>
    <mergeCell ref="A94:B94"/>
    <mergeCell ref="C94:L94"/>
    <mergeCell ref="M94:O94"/>
    <mergeCell ref="P94:R94"/>
    <mergeCell ref="S94:U94"/>
    <mergeCell ref="W94:Y94"/>
    <mergeCell ref="A95:L95"/>
    <mergeCell ref="M95:O95"/>
    <mergeCell ref="P95:R95"/>
    <mergeCell ref="S95:U95"/>
    <mergeCell ref="W95:Y95"/>
    <mergeCell ref="C96:L96"/>
    <mergeCell ref="Q96:Y96"/>
    <mergeCell ref="C97:L97"/>
    <mergeCell ref="M97:O97"/>
    <mergeCell ref="Q97:R97"/>
    <mergeCell ref="S97:V97"/>
    <mergeCell ref="W97:Y97"/>
    <mergeCell ref="M101:O101"/>
    <mergeCell ref="Q101:R101"/>
    <mergeCell ref="S101:V101"/>
    <mergeCell ref="W101:Y101"/>
    <mergeCell ref="A98:B98"/>
    <mergeCell ref="C98:L98"/>
    <mergeCell ref="M98:O98"/>
    <mergeCell ref="Q98:R98"/>
    <mergeCell ref="S98:V98"/>
    <mergeCell ref="W98:Y98"/>
    <mergeCell ref="A99:B99"/>
    <mergeCell ref="C99:L99"/>
    <mergeCell ref="M99:O99"/>
    <mergeCell ref="Q99:R99"/>
    <mergeCell ref="S99:V99"/>
    <mergeCell ref="W99:Y99"/>
    <mergeCell ref="A100:B100"/>
    <mergeCell ref="C100:L100"/>
    <mergeCell ref="M100:O100"/>
    <mergeCell ref="Q100:R100"/>
    <mergeCell ref="AV25:AX25"/>
    <mergeCell ref="C104:L105"/>
    <mergeCell ref="M104:O105"/>
    <mergeCell ref="Q104:R104"/>
    <mergeCell ref="S104:V104"/>
    <mergeCell ref="W104:Y105"/>
    <mergeCell ref="Q105:R105"/>
    <mergeCell ref="S105:V105"/>
    <mergeCell ref="A102:B102"/>
    <mergeCell ref="C102:L102"/>
    <mergeCell ref="M102:O102"/>
    <mergeCell ref="Q102:R102"/>
    <mergeCell ref="S102:V102"/>
    <mergeCell ref="W102:Y102"/>
    <mergeCell ref="A103:B103"/>
    <mergeCell ref="C103:L103"/>
    <mergeCell ref="M103:O103"/>
    <mergeCell ref="Q103:R103"/>
    <mergeCell ref="S103:V103"/>
    <mergeCell ref="W103:Y103"/>
    <mergeCell ref="S100:V100"/>
    <mergeCell ref="W100:Y100"/>
    <mergeCell ref="A101:B101"/>
    <mergeCell ref="C101:L101"/>
  </mergeCells>
  <dataValidations count="2">
    <dataValidation type="list" allowBlank="1" showInputMessage="1" showErrorMessage="1" sqref="AU5:AU22">
      <formula1>$AY$5:$AY$6</formula1>
    </dataValidation>
    <dataValidation type="list" allowBlank="1" showInputMessage="1" showErrorMessage="1" sqref="L15">
      <formula1>$N$109:$O$109</formula1>
    </dataValidation>
  </dataValidations>
  <pageMargins left="0.25" right="0.25" top="0.16" bottom="0.12" header="0.16" footer="0.14000000000000001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showGridLines="0" showRowColHeaders="0" workbookViewId="0">
      <selection activeCell="U8" sqref="U8"/>
    </sheetView>
  </sheetViews>
  <sheetFormatPr baseColWidth="10" defaultRowHeight="15"/>
  <cols>
    <col min="1" max="35" width="5.7109375" customWidth="1"/>
  </cols>
  <sheetData>
    <row r="1" spans="1:17" ht="21.75" thickBot="1">
      <c r="A1" s="59"/>
      <c r="B1" s="59"/>
      <c r="C1" s="60"/>
      <c r="D1" s="60"/>
      <c r="E1" s="553" t="s">
        <v>242</v>
      </c>
      <c r="F1" s="255"/>
      <c r="G1" s="255"/>
      <c r="H1" s="255"/>
      <c r="I1" s="255"/>
      <c r="J1" s="255"/>
      <c r="K1" s="256"/>
    </row>
    <row r="2" spans="1:17" ht="21.75" thickBot="1">
      <c r="A2" s="61" t="s">
        <v>243</v>
      </c>
    </row>
    <row r="3" spans="1:17" ht="15.75" thickBot="1">
      <c r="A3" s="535" t="s">
        <v>244</v>
      </c>
      <c r="B3" s="537"/>
      <c r="C3" s="554" t="s">
        <v>23</v>
      </c>
      <c r="D3" s="555"/>
      <c r="E3" s="555"/>
      <c r="F3" s="555"/>
      <c r="G3" s="555"/>
      <c r="H3" s="555"/>
      <c r="I3" s="555"/>
      <c r="J3" s="556"/>
      <c r="K3" s="535" t="s">
        <v>24</v>
      </c>
      <c r="L3" s="536"/>
      <c r="M3" s="537"/>
      <c r="N3" s="535" t="s">
        <v>25</v>
      </c>
      <c r="O3" s="536"/>
      <c r="P3" s="537"/>
    </row>
    <row r="4" spans="1:17" ht="21">
      <c r="A4" s="606">
        <v>6421</v>
      </c>
      <c r="B4" s="607"/>
      <c r="C4" s="608" t="s">
        <v>245</v>
      </c>
      <c r="D4" s="609"/>
      <c r="E4" s="609"/>
      <c r="F4" s="609"/>
      <c r="G4" s="609"/>
      <c r="H4" s="609"/>
      <c r="I4" s="609"/>
      <c r="J4" s="610"/>
      <c r="K4" s="522">
        <f>'G 50'!L57</f>
        <v>1670</v>
      </c>
      <c r="L4" s="523"/>
      <c r="M4" s="524"/>
      <c r="N4" s="339"/>
      <c r="O4" s="611"/>
      <c r="P4" s="612"/>
    </row>
    <row r="5" spans="1:17" ht="21.75" thickBot="1">
      <c r="A5" s="543">
        <v>4471</v>
      </c>
      <c r="B5" s="544"/>
      <c r="C5" s="557" t="s">
        <v>246</v>
      </c>
      <c r="D5" s="558"/>
      <c r="E5" s="558"/>
      <c r="F5" s="558"/>
      <c r="G5" s="558"/>
      <c r="H5" s="558"/>
      <c r="I5" s="558"/>
      <c r="J5" s="559"/>
      <c r="K5" s="592"/>
      <c r="L5" s="593"/>
      <c r="M5" s="594"/>
      <c r="N5" s="583">
        <f>K4</f>
        <v>1670</v>
      </c>
      <c r="O5" s="584"/>
      <c r="P5" s="585"/>
    </row>
    <row r="6" spans="1:17" ht="21">
      <c r="A6" s="595">
        <v>44572</v>
      </c>
      <c r="B6" s="596"/>
      <c r="C6" s="597" t="s">
        <v>247</v>
      </c>
      <c r="D6" s="598"/>
      <c r="E6" s="598"/>
      <c r="F6" s="598"/>
      <c r="G6" s="598"/>
      <c r="H6" s="598"/>
      <c r="I6" s="598"/>
      <c r="J6" s="599"/>
      <c r="K6" s="600">
        <f>'G 50'!W101</f>
        <v>22890</v>
      </c>
      <c r="L6" s="601"/>
      <c r="M6" s="602"/>
      <c r="N6" s="603"/>
      <c r="O6" s="604"/>
      <c r="P6" s="605"/>
    </row>
    <row r="7" spans="1:17" ht="21">
      <c r="A7" s="503">
        <v>44562</v>
      </c>
      <c r="B7" s="504"/>
      <c r="C7" s="578" t="s">
        <v>248</v>
      </c>
      <c r="D7" s="579"/>
      <c r="E7" s="579"/>
      <c r="F7" s="579"/>
      <c r="G7" s="579"/>
      <c r="H7" s="579"/>
      <c r="I7" s="579"/>
      <c r="J7" s="580"/>
      <c r="K7" s="581"/>
      <c r="L7" s="509"/>
      <c r="M7" s="582"/>
      <c r="N7" s="583">
        <f>'G 50'!M100</f>
        <v>0</v>
      </c>
      <c r="O7" s="584"/>
      <c r="P7" s="585"/>
    </row>
    <row r="8" spans="1:17" ht="21">
      <c r="A8" s="503">
        <v>44566</v>
      </c>
      <c r="B8" s="504"/>
      <c r="C8" s="586" t="s">
        <v>249</v>
      </c>
      <c r="D8" s="587"/>
      <c r="E8" s="587"/>
      <c r="F8" s="587"/>
      <c r="G8" s="587"/>
      <c r="H8" s="587"/>
      <c r="I8" s="587"/>
      <c r="J8" s="588"/>
      <c r="K8" s="346"/>
      <c r="L8" s="347"/>
      <c r="M8" s="348"/>
      <c r="N8" s="589">
        <f>'G 50'!M99</f>
        <v>13210</v>
      </c>
      <c r="O8" s="590"/>
      <c r="P8" s="591"/>
    </row>
    <row r="9" spans="1:17" ht="21.75" thickBot="1">
      <c r="A9" s="503">
        <v>44568</v>
      </c>
      <c r="B9" s="504"/>
      <c r="C9" s="557" t="s">
        <v>250</v>
      </c>
      <c r="D9" s="558"/>
      <c r="E9" s="558"/>
      <c r="F9" s="558"/>
      <c r="G9" s="558"/>
      <c r="H9" s="558"/>
      <c r="I9" s="558"/>
      <c r="J9" s="559"/>
      <c r="K9" s="531"/>
      <c r="L9" s="532"/>
      <c r="M9" s="560"/>
      <c r="N9" s="569">
        <f>'G 50'!M98</f>
        <v>5000</v>
      </c>
      <c r="O9" s="570"/>
      <c r="P9" s="571"/>
    </row>
    <row r="10" spans="1:17" ht="21">
      <c r="A10" s="572">
        <v>44584</v>
      </c>
      <c r="B10" s="573"/>
      <c r="C10" s="227" t="s">
        <v>251</v>
      </c>
      <c r="D10" s="574"/>
      <c r="E10" s="574"/>
      <c r="F10" s="574"/>
      <c r="G10" s="574"/>
      <c r="H10" s="574"/>
      <c r="I10" s="574"/>
      <c r="J10" s="228"/>
      <c r="K10" s="575">
        <f>'G 50'!W104</f>
        <v>0</v>
      </c>
      <c r="L10" s="576"/>
      <c r="M10" s="577"/>
      <c r="N10" s="540"/>
      <c r="O10" s="541"/>
      <c r="P10" s="542"/>
    </row>
    <row r="11" spans="1:17" ht="21.75" thickBot="1">
      <c r="A11" s="561">
        <v>44551</v>
      </c>
      <c r="B11" s="562"/>
      <c r="C11" s="563" t="s">
        <v>252</v>
      </c>
      <c r="D11" s="564"/>
      <c r="E11" s="564"/>
      <c r="F11" s="564"/>
      <c r="G11" s="564"/>
      <c r="H11" s="564"/>
      <c r="I11" s="564"/>
      <c r="J11" s="565"/>
      <c r="K11" s="566"/>
      <c r="L11" s="567"/>
      <c r="M11" s="568"/>
      <c r="N11" s="548">
        <f>'G 50'!W103</f>
        <v>4680</v>
      </c>
      <c r="O11" s="549"/>
      <c r="P11" s="550"/>
    </row>
    <row r="12" spans="1:17" ht="15.75" thickBot="1">
      <c r="A12" s="551"/>
      <c r="B12" s="551"/>
      <c r="C12" s="551"/>
      <c r="D12" s="551"/>
      <c r="E12" s="551"/>
      <c r="F12" s="551"/>
      <c r="G12" s="551"/>
      <c r="H12" s="551"/>
      <c r="I12" s="551"/>
      <c r="J12" s="551"/>
      <c r="K12" s="552"/>
      <c r="L12" s="552"/>
      <c r="M12" s="552"/>
      <c r="N12" s="552"/>
      <c r="O12" s="552"/>
      <c r="P12" s="552"/>
      <c r="Q12" s="1"/>
    </row>
    <row r="13" spans="1:17" ht="21.75" thickBot="1">
      <c r="A13" s="59"/>
      <c r="B13" s="59"/>
      <c r="C13" s="60"/>
      <c r="D13" s="60"/>
      <c r="E13" s="553" t="s">
        <v>253</v>
      </c>
      <c r="F13" s="255"/>
      <c r="G13" s="255"/>
      <c r="H13" s="255"/>
      <c r="I13" s="255"/>
      <c r="J13" s="255"/>
      <c r="K13" s="256"/>
      <c r="Q13" s="1"/>
    </row>
    <row r="14" spans="1:17" ht="21.75" thickBot="1">
      <c r="A14" s="61" t="s">
        <v>254</v>
      </c>
      <c r="Q14" s="1"/>
    </row>
    <row r="15" spans="1:17" ht="15.75" thickBot="1">
      <c r="A15" s="535" t="s">
        <v>244</v>
      </c>
      <c r="B15" s="537"/>
      <c r="C15" s="554" t="s">
        <v>23</v>
      </c>
      <c r="D15" s="555"/>
      <c r="E15" s="555"/>
      <c r="F15" s="555"/>
      <c r="G15" s="555"/>
      <c r="H15" s="555"/>
      <c r="I15" s="555"/>
      <c r="J15" s="556"/>
      <c r="K15" s="535" t="s">
        <v>24</v>
      </c>
      <c r="L15" s="536"/>
      <c r="M15" s="537"/>
      <c r="N15" s="535" t="s">
        <v>25</v>
      </c>
      <c r="O15" s="536"/>
      <c r="P15" s="537"/>
      <c r="Q15" s="1"/>
    </row>
    <row r="16" spans="1:17" ht="21">
      <c r="A16" s="543">
        <v>4471</v>
      </c>
      <c r="B16" s="544"/>
      <c r="C16" s="545" t="s">
        <v>246</v>
      </c>
      <c r="D16" s="546"/>
      <c r="E16" s="546"/>
      <c r="F16" s="546"/>
      <c r="G16" s="546"/>
      <c r="H16" s="546"/>
      <c r="I16" s="546"/>
      <c r="J16" s="547"/>
      <c r="K16" s="505">
        <f>K4</f>
        <v>1670</v>
      </c>
      <c r="L16" s="506"/>
      <c r="M16" s="507"/>
      <c r="N16" s="346"/>
      <c r="O16" s="347"/>
      <c r="P16" s="410"/>
      <c r="Q16" s="1"/>
    </row>
    <row r="17" spans="1:17" ht="21">
      <c r="A17" s="538">
        <v>4449</v>
      </c>
      <c r="B17" s="539"/>
      <c r="C17" s="233" t="s">
        <v>255</v>
      </c>
      <c r="D17" s="234"/>
      <c r="E17" s="234"/>
      <c r="F17" s="234"/>
      <c r="G17" s="234"/>
      <c r="H17" s="234"/>
      <c r="I17" s="234"/>
      <c r="J17" s="235"/>
      <c r="K17" s="522">
        <f>'G 50'!L58</f>
        <v>3000</v>
      </c>
      <c r="L17" s="523"/>
      <c r="M17" s="524"/>
      <c r="N17" s="540"/>
      <c r="O17" s="541"/>
      <c r="P17" s="542"/>
      <c r="Q17" s="1"/>
    </row>
    <row r="18" spans="1:17" ht="21">
      <c r="A18" s="503">
        <v>4421</v>
      </c>
      <c r="B18" s="504"/>
      <c r="C18" s="233" t="s">
        <v>256</v>
      </c>
      <c r="D18" s="234"/>
      <c r="E18" s="234"/>
      <c r="F18" s="234"/>
      <c r="G18" s="234"/>
      <c r="H18" s="234"/>
      <c r="I18" s="234"/>
      <c r="J18" s="235"/>
      <c r="K18" s="528">
        <f>'G 50'!V29</f>
        <v>2300</v>
      </c>
      <c r="L18" s="529"/>
      <c r="M18" s="530"/>
      <c r="N18" s="508"/>
      <c r="O18" s="509"/>
      <c r="P18" s="510"/>
    </row>
    <row r="19" spans="1:17" ht="21">
      <c r="A19" s="503">
        <v>44575</v>
      </c>
      <c r="B19" s="504"/>
      <c r="C19" s="233" t="s">
        <v>257</v>
      </c>
      <c r="D19" s="234"/>
      <c r="E19" s="234"/>
      <c r="F19" s="234"/>
      <c r="G19" s="234"/>
      <c r="H19" s="234"/>
      <c r="I19" s="234"/>
      <c r="J19" s="235"/>
      <c r="K19" s="505">
        <f>'G 50'!L63</f>
        <v>8300</v>
      </c>
      <c r="L19" s="506"/>
      <c r="M19" s="507"/>
      <c r="N19" s="534"/>
      <c r="O19" s="347"/>
      <c r="P19" s="410"/>
    </row>
    <row r="20" spans="1:17" ht="21">
      <c r="A20" s="503">
        <v>4488</v>
      </c>
      <c r="B20" s="504"/>
      <c r="C20" s="233" t="s">
        <v>258</v>
      </c>
      <c r="D20" s="234"/>
      <c r="E20" s="234"/>
      <c r="F20" s="234"/>
      <c r="G20" s="234"/>
      <c r="H20" s="234"/>
      <c r="I20" s="234"/>
      <c r="J20" s="235"/>
      <c r="K20" s="505">
        <f>'G 50'!V51</f>
        <v>0</v>
      </c>
      <c r="L20" s="506"/>
      <c r="M20" s="507"/>
      <c r="N20" s="508"/>
      <c r="O20" s="509"/>
      <c r="P20" s="510"/>
    </row>
    <row r="21" spans="1:17" ht="21">
      <c r="A21" s="503">
        <v>6412</v>
      </c>
      <c r="B21" s="504"/>
      <c r="C21" s="233" t="s">
        <v>259</v>
      </c>
      <c r="D21" s="234"/>
      <c r="E21" s="234"/>
      <c r="F21" s="234"/>
      <c r="G21" s="234"/>
      <c r="H21" s="234"/>
      <c r="I21" s="234"/>
      <c r="J21" s="235"/>
      <c r="K21" s="522">
        <f>'G 50'!V50</f>
        <v>60</v>
      </c>
      <c r="L21" s="523"/>
      <c r="M21" s="524"/>
      <c r="N21" s="346"/>
      <c r="O21" s="347"/>
      <c r="P21" s="410"/>
    </row>
    <row r="22" spans="1:17" ht="21.75" thickBot="1">
      <c r="A22" s="503">
        <v>44551</v>
      </c>
      <c r="B22" s="504"/>
      <c r="C22" s="525" t="s">
        <v>252</v>
      </c>
      <c r="D22" s="526"/>
      <c r="E22" s="526"/>
      <c r="F22" s="526"/>
      <c r="G22" s="526"/>
      <c r="H22" s="526"/>
      <c r="I22" s="526"/>
      <c r="J22" s="527"/>
      <c r="K22" s="528">
        <f>N11</f>
        <v>4680</v>
      </c>
      <c r="L22" s="529"/>
      <c r="M22" s="530"/>
      <c r="N22" s="531"/>
      <c r="O22" s="532"/>
      <c r="P22" s="533"/>
    </row>
    <row r="23" spans="1:17" ht="21.75" thickBot="1">
      <c r="A23" s="511" t="s">
        <v>260</v>
      </c>
      <c r="B23" s="512"/>
      <c r="C23" s="513" t="s">
        <v>261</v>
      </c>
      <c r="D23" s="514"/>
      <c r="E23" s="514"/>
      <c r="F23" s="514"/>
      <c r="G23" s="514"/>
      <c r="H23" s="514"/>
      <c r="I23" s="514"/>
      <c r="J23" s="515"/>
      <c r="K23" s="516"/>
      <c r="L23" s="517"/>
      <c r="M23" s="518"/>
      <c r="N23" s="519">
        <f>K16+K17+K18+K19+K20+K21+K22</f>
        <v>20010</v>
      </c>
      <c r="O23" s="520"/>
      <c r="P23" s="521"/>
    </row>
  </sheetData>
  <sheetProtection password="C7AA" sheet="1" objects="1" scenarios="1"/>
  <mergeCells count="78">
    <mergeCell ref="A4:B4"/>
    <mergeCell ref="C4:J4"/>
    <mergeCell ref="K4:M4"/>
    <mergeCell ref="N4:P4"/>
    <mergeCell ref="E1:K1"/>
    <mergeCell ref="A3:B3"/>
    <mergeCell ref="C3:J3"/>
    <mergeCell ref="K3:M3"/>
    <mergeCell ref="N3:P3"/>
    <mergeCell ref="A5:B5"/>
    <mergeCell ref="C5:J5"/>
    <mergeCell ref="K5:M5"/>
    <mergeCell ref="N5:P5"/>
    <mergeCell ref="A6:B6"/>
    <mergeCell ref="C6:J6"/>
    <mergeCell ref="K6:M6"/>
    <mergeCell ref="N6:P6"/>
    <mergeCell ref="A7:B7"/>
    <mergeCell ref="C7:J7"/>
    <mergeCell ref="K7:M7"/>
    <mergeCell ref="N7:P7"/>
    <mergeCell ref="A8:B8"/>
    <mergeCell ref="C8:J8"/>
    <mergeCell ref="K8:M8"/>
    <mergeCell ref="N8:P8"/>
    <mergeCell ref="N9:P9"/>
    <mergeCell ref="A10:B10"/>
    <mergeCell ref="C10:J10"/>
    <mergeCell ref="K10:M10"/>
    <mergeCell ref="N10:P10"/>
    <mergeCell ref="E13:K13"/>
    <mergeCell ref="A15:B15"/>
    <mergeCell ref="C15:J15"/>
    <mergeCell ref="K15:M15"/>
    <mergeCell ref="A9:B9"/>
    <mergeCell ref="C9:J9"/>
    <mergeCell ref="K9:M9"/>
    <mergeCell ref="A11:B11"/>
    <mergeCell ref="C11:J11"/>
    <mergeCell ref="K11:M11"/>
    <mergeCell ref="N11:P11"/>
    <mergeCell ref="A12:B12"/>
    <mergeCell ref="C12:J12"/>
    <mergeCell ref="K12:M12"/>
    <mergeCell ref="N12:P12"/>
    <mergeCell ref="N15:P15"/>
    <mergeCell ref="A17:B17"/>
    <mergeCell ref="C17:J17"/>
    <mergeCell ref="K17:M17"/>
    <mergeCell ref="N17:P17"/>
    <mergeCell ref="A16:B16"/>
    <mergeCell ref="C16:J16"/>
    <mergeCell ref="K16:M16"/>
    <mergeCell ref="N16:P16"/>
    <mergeCell ref="A18:B18"/>
    <mergeCell ref="C18:J18"/>
    <mergeCell ref="K18:M18"/>
    <mergeCell ref="N18:P18"/>
    <mergeCell ref="A19:B19"/>
    <mergeCell ref="C19:J19"/>
    <mergeCell ref="K19:M19"/>
    <mergeCell ref="N19:P19"/>
    <mergeCell ref="A20:B20"/>
    <mergeCell ref="C20:J20"/>
    <mergeCell ref="K20:M20"/>
    <mergeCell ref="N20:P20"/>
    <mergeCell ref="A23:B23"/>
    <mergeCell ref="C23:J23"/>
    <mergeCell ref="K23:M23"/>
    <mergeCell ref="N23:P23"/>
    <mergeCell ref="A21:B21"/>
    <mergeCell ref="C21:J21"/>
    <mergeCell ref="K21:M21"/>
    <mergeCell ref="N21:P21"/>
    <mergeCell ref="A22:B22"/>
    <mergeCell ref="C22:J22"/>
    <mergeCell ref="K22:M22"/>
    <mergeCell ref="N22:P22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Recap des Ventes Mois</vt:lpstr>
      <vt:lpstr>G 50</vt:lpstr>
      <vt:lpstr>constation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2021-03-12T05:20:59Z</dcterms:modified>
</cp:coreProperties>
</file>