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showSheetTabs="0" xWindow="240" yWindow="45" windowWidth="20160" windowHeight="7995"/>
  </bookViews>
  <sheets>
    <sheet name="MENU" sheetId="2" r:id="rId1"/>
    <sheet name="Feuil1" sheetId="1" r:id="rId2"/>
    <sheet name="Feuil3" sheetId="3" r:id="rId3"/>
    <sheet name="Feuil4" sheetId="4" r:id="rId4"/>
    <sheet name="Feuil4 (2)" sheetId="7" r:id="rId5"/>
    <sheet name="Feuil5" sheetId="5" r:id="rId6"/>
    <sheet name="Feuil5 (2)" sheetId="8" r:id="rId7"/>
  </sheets>
  <calcPr calcId="125725"/>
</workbook>
</file>

<file path=xl/calcChain.xml><?xml version="1.0" encoding="utf-8"?>
<calcChain xmlns="http://schemas.openxmlformats.org/spreadsheetml/2006/main">
  <c r="J23" i="7"/>
  <c r="J15" i="4"/>
  <c r="N14"/>
  <c r="T13"/>
  <c r="O6" i="8" l="1"/>
  <c r="F16" s="1"/>
  <c r="H18" s="1"/>
  <c r="H18" i="5" l="1"/>
  <c r="F16"/>
  <c r="F11"/>
  <c r="J8" i="7"/>
  <c r="N9" s="1"/>
  <c r="K13" s="1"/>
  <c r="K6" i="4"/>
  <c r="F7" s="1"/>
  <c r="J21" i="3"/>
  <c r="J13"/>
  <c r="J12"/>
  <c r="J20" s="1"/>
  <c r="N21" s="1"/>
  <c r="K8"/>
  <c r="L23" s="1"/>
  <c r="J16" l="1"/>
  <c r="R12" s="1"/>
  <c r="R14" s="1"/>
  <c r="K15" i="7"/>
  <c r="J20" s="1"/>
  <c r="J13" i="4"/>
  <c r="J18" s="1"/>
  <c r="N19" s="1"/>
  <c r="N20" s="1"/>
  <c r="I11" i="5"/>
  <c r="H21" s="1"/>
  <c r="F14" i="7"/>
  <c r="K8" i="4"/>
  <c r="J12" s="1"/>
  <c r="J21" i="7" l="1"/>
  <c r="N22" s="1"/>
  <c r="I11" i="8"/>
  <c r="N14" i="3"/>
  <c r="N16" s="1"/>
  <c r="R13"/>
  <c r="N15" s="1"/>
  <c r="H20" i="5"/>
  <c r="J25" i="3"/>
  <c r="N26" s="1"/>
  <c r="J20" i="4"/>
  <c r="S13" i="7"/>
  <c r="J26" l="1"/>
  <c r="H20" i="8"/>
  <c r="H21"/>
  <c r="N23" i="7"/>
  <c r="J24" i="4"/>
  <c r="N15"/>
  <c r="J5" i="8"/>
  <c r="J16" s="1"/>
  <c r="J5" i="5"/>
  <c r="J16" s="1"/>
  <c r="J32" i="7" l="1"/>
  <c r="J34" s="1"/>
  <c r="N27"/>
  <c r="N28" s="1"/>
  <c r="J28"/>
  <c r="J26" i="4"/>
  <c r="N25"/>
  <c r="N26" s="1"/>
  <c r="N33" i="7" l="1"/>
  <c r="N34" s="1"/>
</calcChain>
</file>

<file path=xl/sharedStrings.xml><?xml version="1.0" encoding="utf-8"?>
<sst xmlns="http://schemas.openxmlformats.org/spreadsheetml/2006/main" count="78" uniqueCount="47">
  <si>
    <t xml:space="preserve">Examinant un autre cas particulier de la comptabilisation d’une situation de travaux de </t>
  </si>
  <si>
    <t>bâtiments dont l’énoncé est rédigé comme suit :</t>
  </si>
  <si>
    <t xml:space="preserve">Un montant encaissé de </t>
  </si>
  <si>
    <t>un précompte sur G 50, de même sur bilan</t>
  </si>
  <si>
    <t>Débit 445670</t>
  </si>
  <si>
    <t xml:space="preserve">Au 29/03/n+1 l’entrepreneur encaisse la retenue de garantie d’un montant de </t>
  </si>
  <si>
    <t xml:space="preserve">da </t>
  </si>
  <si>
    <t xml:space="preserve">Constatations de la situation des travaux n° x au </t>
  </si>
  <si>
    <t>client</t>
  </si>
  <si>
    <t xml:space="preserve">da ( dont tva = 19% ) </t>
  </si>
  <si>
    <t xml:space="preserve">retenue de garantie client </t>
  </si>
  <si>
    <t xml:space="preserve">Travaux fournis </t>
  </si>
  <si>
    <t>collectée sur travaux</t>
  </si>
  <si>
    <t>Encaissement de la situation des travaux</t>
  </si>
  <si>
    <t>banque</t>
  </si>
  <si>
    <t xml:space="preserve"> client </t>
  </si>
  <si>
    <t xml:space="preserve">Constatation TVA collectée à imputer sur précompte bilan au </t>
  </si>
  <si>
    <t>tva collectée sur travaux</t>
  </si>
  <si>
    <t>précompte</t>
  </si>
  <si>
    <t>Mois</t>
  </si>
  <si>
    <t xml:space="preserve">Détermination chiffre d’affaire fiscal  imposable / HT </t>
  </si>
  <si>
    <t>tva à déclarer sur G50</t>
  </si>
  <si>
    <t xml:space="preserve">CA /avec réfaction de </t>
  </si>
  <si>
    <t>d’ou</t>
  </si>
  <si>
    <t xml:space="preserve">Comptabilisation G50 </t>
  </si>
  <si>
    <t xml:space="preserve">tva à payer  </t>
  </si>
  <si>
    <t xml:space="preserve">autres impôts, taxes et versement assimilés </t>
  </si>
  <si>
    <t xml:space="preserve"> impôts et taxes sur C.A</t>
  </si>
  <si>
    <t>tva à payer / à solder</t>
  </si>
  <si>
    <t xml:space="preserve">tva à, payer </t>
  </si>
  <si>
    <t xml:space="preserve">Règlements impôts et taxes sur G50 </t>
  </si>
  <si>
    <t>autres impôts</t>
  </si>
  <si>
    <t xml:space="preserve">Le montant précompte enregistré au bilan </t>
  </si>
  <si>
    <t xml:space="preserve">Encaissement de la retenue de garantie </t>
  </si>
  <si>
    <t xml:space="preserve">  client retenue de garantie </t>
  </si>
  <si>
    <t>voir ci-dessous sous forme schématique la détermination du solde précompte bilan au 31/12/2020</t>
  </si>
  <si>
    <t>445670 (précompte bilan)</t>
  </si>
  <si>
    <t xml:space="preserve">     (Précompté bilan / départ</t>
  </si>
  <si>
    <t>Bilan de la tva à payer</t>
  </si>
  <si>
    <t>Debit</t>
  </si>
  <si>
    <t>Credit</t>
  </si>
  <si>
    <t>(TVA collectée sur situation)</t>
  </si>
  <si>
    <t xml:space="preserve">Solde  créditeur 445670 au </t>
  </si>
  <si>
    <t xml:space="preserve">Le montant précompte porté sur G50  au </t>
  </si>
  <si>
    <t>(Précompté bilan</t>
  </si>
  <si>
    <t xml:space="preserve"> </t>
  </si>
  <si>
    <t xml:space="preserve"> 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</si>
</sst>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ndalus"/>
      <family val="1"/>
    </font>
    <font>
      <sz val="11"/>
      <color theme="1"/>
      <name val="Andalus"/>
      <family val="1"/>
    </font>
    <font>
      <b/>
      <sz val="11"/>
      <color theme="1"/>
      <name val="Andalus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Andalus"/>
      <family val="1"/>
    </font>
    <font>
      <b/>
      <sz val="11"/>
      <color theme="9" tint="-0.499984740745262"/>
      <name val="Andalus"/>
      <family val="1"/>
    </font>
    <font>
      <b/>
      <sz val="14"/>
      <color theme="9" tint="-0.499984740745262"/>
      <name val="Andalus"/>
      <family val="1"/>
    </font>
    <font>
      <b/>
      <sz val="12"/>
      <color theme="9" tint="-0.499984740745262"/>
      <name val="Andalus"/>
      <family val="1"/>
    </font>
    <font>
      <b/>
      <sz val="11"/>
      <color rgb="FF0070C0"/>
      <name val="Andalus"/>
      <family val="1"/>
    </font>
    <font>
      <b/>
      <u/>
      <sz val="12"/>
      <color theme="1"/>
      <name val="Times New Roman"/>
      <family val="1"/>
    </font>
    <font>
      <b/>
      <sz val="10"/>
      <color theme="1"/>
      <name val="Andalus"/>
      <family val="1"/>
    </font>
    <font>
      <b/>
      <sz val="11"/>
      <color rgb="FFFF0000"/>
      <name val="Andalus"/>
      <family val="1"/>
    </font>
    <font>
      <b/>
      <sz val="11"/>
      <color theme="3" tint="-0.499984740745262"/>
      <name val="Andalus"/>
      <family val="1"/>
    </font>
    <font>
      <b/>
      <sz val="11"/>
      <color theme="3" tint="-0.499984740745262"/>
      <name val="Calibri"/>
      <family val="2"/>
      <scheme val="minor"/>
    </font>
    <font>
      <b/>
      <sz val="12"/>
      <color rgb="FFFF0000"/>
      <name val="Andalus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dashDot">
        <color indexed="64"/>
      </right>
      <top style="dashDot">
        <color indexed="64"/>
      </top>
      <bottom/>
      <diagonal style="dashDot">
        <color indexed="64"/>
      </diagonal>
    </border>
    <border diagonalUp="1" diagonalDown="1">
      <left style="dashDot">
        <color indexed="64"/>
      </left>
      <right style="dashDot">
        <color indexed="64"/>
      </right>
      <top style="dashDot">
        <color indexed="64"/>
      </top>
      <bottom/>
      <diagonal style="dashDot">
        <color indexed="64"/>
      </diagonal>
    </border>
    <border diagonalUp="1" diagonalDown="1">
      <left style="dashDot">
        <color indexed="64"/>
      </left>
      <right/>
      <top style="dashDot">
        <color indexed="64"/>
      </top>
      <bottom/>
      <diagonal style="dashDot">
        <color indexed="64"/>
      </diagonal>
    </border>
    <border diagonalUp="1" diagonalDown="1">
      <left/>
      <right style="dashDot">
        <color indexed="64"/>
      </right>
      <top/>
      <bottom/>
      <diagonal style="dashDot">
        <color indexed="64"/>
      </diagonal>
    </border>
    <border diagonalUp="1" diagonalDown="1">
      <left style="dashDot">
        <color indexed="64"/>
      </left>
      <right style="dashDot">
        <color indexed="64"/>
      </right>
      <top/>
      <bottom/>
      <diagonal style="dashDot">
        <color indexed="64"/>
      </diagonal>
    </border>
    <border diagonalUp="1" diagonalDown="1">
      <left style="dashDot">
        <color indexed="64"/>
      </left>
      <right/>
      <top/>
      <bottom/>
      <diagonal style="dashDot">
        <color indexed="64"/>
      </diagonal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 diagonalUp="1" diagonalDown="1">
      <left style="dotted">
        <color indexed="64"/>
      </left>
      <right style="dotted">
        <color indexed="64"/>
      </right>
      <top style="dotted">
        <color indexed="64"/>
      </top>
      <bottom/>
      <diagonal style="dotted">
        <color indexed="64"/>
      </diagonal>
    </border>
    <border diagonalUp="1" diagonalDown="1">
      <left style="dotted">
        <color indexed="64"/>
      </left>
      <right style="dotted">
        <color indexed="64"/>
      </right>
      <top/>
      <bottom/>
      <diagonal style="dotted">
        <color indexed="64"/>
      </diagonal>
    </border>
    <border diagonalUp="1" diagonalDown="1"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dashDotDot">
        <color indexed="64"/>
      </left>
      <right style="dashDotDot">
        <color indexed="64"/>
      </right>
      <top style="dashDotDot">
        <color indexed="64"/>
      </top>
      <bottom/>
      <diagonal style="dashDotDot">
        <color indexed="64"/>
      </diagonal>
    </border>
    <border diagonalUp="1" diagonalDown="1">
      <left style="dashDotDot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 style="dashDotDot">
        <color indexed="64"/>
      </diagonal>
    </border>
    <border diagonalUp="1" diagonalDown="1">
      <left style="dashDotDot">
        <color indexed="64"/>
      </left>
      <right/>
      <top style="dashDotDot">
        <color indexed="64"/>
      </top>
      <bottom/>
      <diagonal style="dashDotDot">
        <color indexed="64"/>
      </diagonal>
    </border>
    <border diagonalUp="1" diagonalDown="1">
      <left/>
      <right/>
      <top style="dashDotDot">
        <color indexed="64"/>
      </top>
      <bottom/>
      <diagonal style="dashDotDot">
        <color indexed="64"/>
      </diagonal>
    </border>
    <border diagonalUp="1" diagonalDown="1">
      <left style="thin">
        <color indexed="64"/>
      </left>
      <right/>
      <top style="dashDotDot">
        <color indexed="64"/>
      </top>
      <bottom style="thin">
        <color indexed="64"/>
      </bottom>
      <diagonal style="dashDotDot">
        <color indexed="64"/>
      </diagonal>
    </border>
    <border diagonalUp="1" diagonalDown="1">
      <left/>
      <right style="thin">
        <color indexed="64"/>
      </right>
      <top style="dashDotDot">
        <color indexed="64"/>
      </top>
      <bottom style="thin">
        <color indexed="64"/>
      </bottom>
      <diagonal style="dashDotDot">
        <color indexed="64"/>
      </diagonal>
    </border>
    <border diagonalUp="1" diagonalDown="1">
      <left/>
      <right/>
      <top style="dashDotDot">
        <color indexed="64"/>
      </top>
      <bottom style="thin">
        <color indexed="64"/>
      </bottom>
      <diagonal style="dashDotDot">
        <color indexed="64"/>
      </diagonal>
    </border>
    <border diagonalUp="1" diagonalDown="1">
      <left/>
      <right style="dashDotDot">
        <color indexed="64"/>
      </right>
      <top style="dashDotDot">
        <color indexed="64"/>
      </top>
      <bottom/>
      <diagonal style="dashDotDot">
        <color indexed="64"/>
      </diagonal>
    </border>
    <border diagonalUp="1" diagonalDown="1">
      <left style="dashDotDot">
        <color indexed="64"/>
      </left>
      <right/>
      <top/>
      <bottom/>
      <diagonal style="dashDotDot">
        <color indexed="64"/>
      </diagonal>
    </border>
    <border diagonalUp="1" diagonalDown="1">
      <left/>
      <right/>
      <top/>
      <bottom/>
      <diagonal style="dashDotDot">
        <color indexed="64"/>
      </diagonal>
    </border>
    <border diagonalUp="1" diagonalDown="1">
      <left/>
      <right style="dashDotDot">
        <color indexed="64"/>
      </right>
      <top/>
      <bottom/>
      <diagonal style="dashDotDot">
        <color indexed="64"/>
      </diagonal>
    </border>
    <border diagonalUp="1" diagonalDown="1">
      <left style="dashDotDot">
        <color indexed="64"/>
      </left>
      <right/>
      <top/>
      <bottom style="dashDotDot">
        <color indexed="64"/>
      </bottom>
      <diagonal style="dashDotDot">
        <color indexed="64"/>
      </diagonal>
    </border>
    <border diagonalUp="1" diagonalDown="1">
      <left/>
      <right/>
      <top/>
      <bottom style="dashDotDot">
        <color indexed="64"/>
      </bottom>
      <diagonal style="dashDotDot">
        <color indexed="64"/>
      </diagonal>
    </border>
    <border diagonalUp="1" diagonalDown="1">
      <left/>
      <right style="dashDotDot">
        <color indexed="64"/>
      </right>
      <top/>
      <bottom style="dashDotDot">
        <color indexed="64"/>
      </bottom>
      <diagonal style="dashDotDot">
        <color indexed="64"/>
      </diagonal>
    </border>
    <border diagonalUp="1" diagonalDown="1">
      <left style="dashDotDot">
        <color indexed="64"/>
      </left>
      <right/>
      <top style="dashDotDot">
        <color indexed="64"/>
      </top>
      <bottom style="dashDotDot">
        <color indexed="64"/>
      </bottom>
      <diagonal style="dashDotDot">
        <color indexed="64"/>
      </diagonal>
    </border>
    <border diagonalUp="1" diagonalDown="1">
      <left/>
      <right/>
      <top style="dashDotDot">
        <color indexed="64"/>
      </top>
      <bottom style="dashDotDot">
        <color indexed="64"/>
      </bottom>
      <diagonal style="dashDotDot">
        <color indexed="64"/>
      </diagonal>
    </border>
    <border diagonalUp="1" diagonalDown="1">
      <left/>
      <right style="dashDotDot">
        <color indexed="64"/>
      </right>
      <top style="dashDotDot">
        <color indexed="64"/>
      </top>
      <bottom style="dashDotDot">
        <color indexed="64"/>
      </bottom>
      <diagonal style="dashDotDot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Border="1"/>
    <xf numFmtId="9" fontId="3" fillId="0" borderId="0" xfId="0" applyNumberFormat="1" applyFont="1"/>
    <xf numFmtId="0" fontId="3" fillId="0" borderId="0" xfId="0" applyFont="1" applyAlignment="1"/>
    <xf numFmtId="43" fontId="3" fillId="0" borderId="0" xfId="0" applyNumberFormat="1" applyFont="1" applyAlignment="1"/>
    <xf numFmtId="43" fontId="3" fillId="0" borderId="0" xfId="1" applyFont="1"/>
    <xf numFmtId="9" fontId="3" fillId="0" borderId="0" xfId="0" applyNumberFormat="1" applyFont="1" applyAlignment="1">
      <alignment horizontal="center" vertical="center"/>
    </xf>
    <xf numFmtId="43" fontId="3" fillId="0" borderId="0" xfId="0" applyNumberFormat="1" applyFont="1"/>
    <xf numFmtId="43" fontId="3" fillId="0" borderId="0" xfId="1" applyFont="1" applyBorder="1" applyAlignment="1"/>
    <xf numFmtId="43" fontId="3" fillId="0" borderId="0" xfId="0" applyNumberFormat="1" applyFont="1" applyBorder="1" applyAlignment="1"/>
    <xf numFmtId="0" fontId="3" fillId="0" borderId="0" xfId="0" applyFont="1" applyBorder="1" applyAlignment="1"/>
    <xf numFmtId="10" fontId="0" fillId="0" borderId="0" xfId="0" applyNumberFormat="1"/>
    <xf numFmtId="9" fontId="0" fillId="0" borderId="0" xfId="0" applyNumberFormat="1"/>
    <xf numFmtId="9" fontId="5" fillId="0" borderId="5" xfId="0" applyNumberFormat="1" applyFont="1" applyBorder="1"/>
    <xf numFmtId="9" fontId="4" fillId="0" borderId="5" xfId="0" applyNumberFormat="1" applyFont="1" applyBorder="1"/>
    <xf numFmtId="0" fontId="0" fillId="0" borderId="7" xfId="0" applyBorder="1"/>
    <xf numFmtId="0" fontId="0" fillId="0" borderId="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7" xfId="0" applyFont="1" applyBorder="1"/>
    <xf numFmtId="43" fontId="0" fillId="0" borderId="0" xfId="0" applyNumberFormat="1"/>
    <xf numFmtId="43" fontId="8" fillId="0" borderId="0" xfId="1" applyFont="1" applyFill="1" applyBorder="1" applyAlignment="1">
      <alignment horizontal="center"/>
    </xf>
    <xf numFmtId="0" fontId="4" fillId="0" borderId="0" xfId="0" applyFont="1" applyBorder="1"/>
    <xf numFmtId="0" fontId="0" fillId="0" borderId="20" xfId="0" applyBorder="1"/>
    <xf numFmtId="0" fontId="0" fillId="0" borderId="19" xfId="0" applyBorder="1"/>
    <xf numFmtId="0" fontId="2" fillId="0" borderId="2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2" fillId="0" borderId="24" xfId="0" applyFont="1" applyBorder="1"/>
    <xf numFmtId="0" fontId="0" fillId="0" borderId="24" xfId="0" applyBorder="1"/>
    <xf numFmtId="0" fontId="0" fillId="0" borderId="25" xfId="0" applyBorder="1"/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/>
    <xf numFmtId="0" fontId="6" fillId="0" borderId="24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6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3" fillId="0" borderId="7" xfId="0" applyFont="1" applyBorder="1"/>
    <xf numFmtId="0" fontId="3" fillId="0" borderId="4" xfId="0" applyFont="1" applyBorder="1"/>
    <xf numFmtId="0" fontId="3" fillId="0" borderId="9" xfId="0" applyFont="1" applyBorder="1"/>
    <xf numFmtId="0" fontId="2" fillId="0" borderId="6" xfId="0" applyFont="1" applyBorder="1"/>
    <xf numFmtId="0" fontId="3" fillId="0" borderId="11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6" xfId="0" applyFont="1" applyBorder="1" applyAlignment="1">
      <alignment horizontal="left"/>
    </xf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2" fillId="0" borderId="51" xfId="0" applyFont="1" applyBorder="1"/>
    <xf numFmtId="0" fontId="3" fillId="0" borderId="52" xfId="0" applyFont="1" applyBorder="1"/>
    <xf numFmtId="0" fontId="3" fillId="0" borderId="51" xfId="0" applyFont="1" applyBorder="1"/>
    <xf numFmtId="0" fontId="12" fillId="0" borderId="51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2" xfId="0" applyFont="1" applyBorder="1" applyAlignment="1">
      <alignment horizontal="center" vertical="center"/>
    </xf>
    <xf numFmtId="0" fontId="0" fillId="0" borderId="58" xfId="0" applyBorder="1"/>
    <xf numFmtId="0" fontId="0" fillId="0" borderId="59" xfId="0" applyBorder="1"/>
    <xf numFmtId="0" fontId="12" fillId="0" borderId="59" xfId="0" applyFont="1" applyBorder="1"/>
    <xf numFmtId="0" fontId="6" fillId="0" borderId="59" xfId="0" applyFont="1" applyBorder="1" applyAlignment="1">
      <alignment vertical="center"/>
    </xf>
    <xf numFmtId="0" fontId="6" fillId="0" borderId="59" xfId="0" applyFont="1" applyBorder="1"/>
    <xf numFmtId="0" fontId="5" fillId="0" borderId="59" xfId="0" applyFont="1" applyBorder="1"/>
    <xf numFmtId="9" fontId="16" fillId="2" borderId="60" xfId="0" applyNumberFormat="1" applyFont="1" applyFill="1" applyBorder="1" applyProtection="1">
      <protection locked="0"/>
    </xf>
    <xf numFmtId="9" fontId="15" fillId="2" borderId="60" xfId="0" applyNumberFormat="1" applyFont="1" applyFill="1" applyBorder="1" applyProtection="1">
      <protection locked="0"/>
    </xf>
    <xf numFmtId="0" fontId="0" fillId="0" borderId="62" xfId="0" applyBorder="1"/>
    <xf numFmtId="0" fontId="0" fillId="0" borderId="61" xfId="0" applyBorder="1"/>
    <xf numFmtId="0" fontId="0" fillId="0" borderId="63" xfId="0" applyBorder="1"/>
    <xf numFmtId="0" fontId="0" fillId="0" borderId="64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4" fillId="0" borderId="70" xfId="0" applyFont="1" applyBorder="1" applyAlignment="1">
      <alignment horizontal="center" vertical="center"/>
    </xf>
    <xf numFmtId="14" fontId="8" fillId="0" borderId="70" xfId="0" applyNumberFormat="1" applyFont="1" applyFill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4" fillId="0" borderId="73" xfId="0" applyFont="1" applyBorder="1" applyAlignment="1">
      <alignment horizontal="center" vertical="center"/>
    </xf>
    <xf numFmtId="14" fontId="8" fillId="0" borderId="73" xfId="0" applyNumberFormat="1" applyFont="1" applyFill="1" applyBorder="1" applyAlignment="1">
      <alignment horizontal="center" vertical="center"/>
    </xf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77" xfId="0" applyBorder="1"/>
    <xf numFmtId="0" fontId="0" fillId="4" borderId="0" xfId="0" applyFill="1"/>
    <xf numFmtId="43" fontId="17" fillId="0" borderId="0" xfId="0" applyNumberFormat="1" applyFont="1" applyFill="1" applyBorder="1" applyAlignment="1"/>
    <xf numFmtId="43" fontId="10" fillId="2" borderId="0" xfId="1" applyFont="1" applyFill="1" applyBorder="1" applyAlignment="1" applyProtection="1">
      <alignment horizontal="center"/>
      <protection locked="0"/>
    </xf>
    <xf numFmtId="43" fontId="17" fillId="2" borderId="0" xfId="1" applyFont="1" applyFill="1" applyBorder="1" applyAlignment="1" applyProtection="1">
      <alignment horizontal="center"/>
      <protection locked="0"/>
    </xf>
    <xf numFmtId="43" fontId="8" fillId="2" borderId="11" xfId="1" applyFont="1" applyFill="1" applyBorder="1" applyAlignment="1" applyProtection="1">
      <alignment horizontal="center"/>
      <protection locked="0"/>
    </xf>
    <xf numFmtId="14" fontId="11" fillId="2" borderId="40" xfId="0" applyNumberFormat="1" applyFont="1" applyFill="1" applyBorder="1" applyAlignment="1" applyProtection="1">
      <alignment horizontal="center"/>
      <protection locked="0"/>
    </xf>
    <xf numFmtId="0" fontId="3" fillId="0" borderId="5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3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14" fontId="15" fillId="0" borderId="1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3" fontId="0" fillId="0" borderId="0" xfId="1" applyFont="1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14" fontId="15" fillId="2" borderId="60" xfId="0" applyNumberFormat="1" applyFont="1" applyFill="1" applyBorder="1" applyAlignment="1" applyProtection="1">
      <alignment horizontal="center" vertical="center"/>
      <protection locked="0"/>
    </xf>
    <xf numFmtId="0" fontId="4" fillId="0" borderId="60" xfId="0" applyFont="1" applyBorder="1" applyAlignment="1">
      <alignment horizontal="center" vertical="center"/>
    </xf>
    <xf numFmtId="43" fontId="9" fillId="0" borderId="60" xfId="1" applyFont="1" applyFill="1" applyBorder="1" applyAlignment="1">
      <alignment horizontal="center"/>
    </xf>
    <xf numFmtId="43" fontId="10" fillId="0" borderId="60" xfId="0" applyNumberFormat="1" applyFont="1" applyFill="1" applyBorder="1" applyAlignment="1">
      <alignment horizontal="center"/>
    </xf>
    <xf numFmtId="0" fontId="10" fillId="0" borderId="60" xfId="0" applyFont="1" applyFill="1" applyBorder="1" applyAlignment="1">
      <alignment horizontal="center"/>
    </xf>
    <xf numFmtId="43" fontId="10" fillId="0" borderId="60" xfId="1" applyFon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14" fontId="8" fillId="2" borderId="65" xfId="0" applyNumberFormat="1" applyFont="1" applyFill="1" applyBorder="1" applyAlignment="1" applyProtection="1">
      <alignment horizontal="center" vertical="center"/>
      <protection locked="0"/>
    </xf>
    <xf numFmtId="14" fontId="8" fillId="2" borderId="67" xfId="0" applyNumberFormat="1" applyFont="1" applyFill="1" applyBorder="1" applyAlignment="1" applyProtection="1">
      <alignment horizontal="center" vertical="center"/>
      <protection locked="0"/>
    </xf>
    <xf numFmtId="14" fontId="8" fillId="2" borderId="66" xfId="0" applyNumberFormat="1" applyFont="1" applyFill="1" applyBorder="1" applyAlignment="1" applyProtection="1">
      <alignment horizontal="center" vertical="center"/>
      <protection locked="0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43" fontId="9" fillId="0" borderId="1" xfId="1" applyFont="1" applyFill="1" applyBorder="1" applyAlignment="1">
      <alignment horizontal="center"/>
    </xf>
    <xf numFmtId="43" fontId="9" fillId="0" borderId="2" xfId="1" applyFont="1" applyFill="1" applyBorder="1" applyAlignment="1">
      <alignment horizontal="center"/>
    </xf>
    <xf numFmtId="43" fontId="9" fillId="0" borderId="3" xfId="1" applyFont="1" applyFill="1" applyBorder="1" applyAlignment="1">
      <alignment horizontal="center"/>
    </xf>
    <xf numFmtId="43" fontId="10" fillId="0" borderId="1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43" fontId="10" fillId="0" borderId="3" xfId="1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43" fontId="3" fillId="0" borderId="1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3" fontId="4" fillId="0" borderId="16" xfId="1" applyFont="1" applyBorder="1" applyAlignment="1">
      <alignment horizontal="center"/>
    </xf>
    <xf numFmtId="43" fontId="4" fillId="0" borderId="17" xfId="1" applyFont="1" applyBorder="1" applyAlignment="1">
      <alignment horizontal="center"/>
    </xf>
    <xf numFmtId="43" fontId="4" fillId="0" borderId="18" xfId="1" applyFont="1" applyBorder="1" applyAlignment="1">
      <alignment horizontal="center"/>
    </xf>
    <xf numFmtId="43" fontId="14" fillId="0" borderId="16" xfId="1" applyFont="1" applyBorder="1" applyAlignment="1">
      <alignment horizontal="center"/>
    </xf>
    <xf numFmtId="43" fontId="14" fillId="0" borderId="17" xfId="1" applyFont="1" applyBorder="1" applyAlignment="1">
      <alignment horizontal="center"/>
    </xf>
    <xf numFmtId="43" fontId="14" fillId="0" borderId="18" xfId="1" applyFont="1" applyBorder="1" applyAlignment="1">
      <alignment horizontal="center"/>
    </xf>
    <xf numFmtId="14" fontId="15" fillId="2" borderId="16" xfId="0" applyNumberFormat="1" applyFont="1" applyFill="1" applyBorder="1" applyAlignment="1" applyProtection="1">
      <alignment horizontal="center"/>
      <protection locked="0"/>
    </xf>
    <xf numFmtId="14" fontId="15" fillId="2" borderId="17" xfId="0" applyNumberFormat="1" applyFont="1" applyFill="1" applyBorder="1" applyAlignment="1" applyProtection="1">
      <alignment horizontal="center"/>
      <protection locked="0"/>
    </xf>
    <xf numFmtId="14" fontId="15" fillId="2" borderId="31" xfId="0" applyNumberFormat="1" applyFont="1" applyFill="1" applyBorder="1" applyAlignment="1" applyProtection="1">
      <alignment horizontal="center"/>
      <protection locked="0"/>
    </xf>
    <xf numFmtId="14" fontId="15" fillId="0" borderId="16" xfId="0" applyNumberFormat="1" applyFont="1" applyFill="1" applyBorder="1" applyAlignment="1">
      <alignment horizontal="center"/>
    </xf>
    <xf numFmtId="14" fontId="15" fillId="0" borderId="17" xfId="0" applyNumberFormat="1" applyFont="1" applyFill="1" applyBorder="1" applyAlignment="1">
      <alignment horizontal="center"/>
    </xf>
    <xf numFmtId="14" fontId="15" fillId="0" borderId="18" xfId="0" applyNumberFormat="1" applyFont="1" applyFill="1" applyBorder="1" applyAlignment="1">
      <alignment horizontal="center"/>
    </xf>
    <xf numFmtId="43" fontId="4" fillId="0" borderId="16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43" fontId="4" fillId="0" borderId="0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3" fontId="4" fillId="0" borderId="1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3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4" fontId="15" fillId="0" borderId="31" xfId="0" applyNumberFormat="1" applyFont="1" applyFill="1" applyBorder="1" applyAlignment="1">
      <alignment horizontal="center"/>
    </xf>
    <xf numFmtId="14" fontId="4" fillId="0" borderId="16" xfId="0" applyNumberFormat="1" applyFont="1" applyFill="1" applyBorder="1" applyAlignment="1">
      <alignment horizontal="center"/>
    </xf>
    <xf numFmtId="14" fontId="4" fillId="0" borderId="17" xfId="0" applyNumberFormat="1" applyFont="1" applyFill="1" applyBorder="1" applyAlignment="1">
      <alignment horizontal="center"/>
    </xf>
    <xf numFmtId="14" fontId="4" fillId="0" borderId="18" xfId="0" applyNumberFormat="1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FFFFFF"/>
      <color rgb="FFA8D6E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hyperlink" Target="#Feuil4!A1"/><Relationship Id="rId7" Type="http://schemas.openxmlformats.org/officeDocument/2006/relationships/image" Target="../media/image1.jpeg"/><Relationship Id="rId2" Type="http://schemas.openxmlformats.org/officeDocument/2006/relationships/hyperlink" Target="#Feuil3!A1"/><Relationship Id="rId1" Type="http://schemas.openxmlformats.org/officeDocument/2006/relationships/hyperlink" Target="#Feuil1!A1"/><Relationship Id="rId6" Type="http://schemas.openxmlformats.org/officeDocument/2006/relationships/hyperlink" Target="#'Feuil5 (2)'!A1"/><Relationship Id="rId5" Type="http://schemas.openxmlformats.org/officeDocument/2006/relationships/hyperlink" Target="#'Feuil4 (2)'!A1"/><Relationship Id="rId10" Type="http://schemas.openxmlformats.org/officeDocument/2006/relationships/image" Target="../media/image4.jpeg"/><Relationship Id="rId4" Type="http://schemas.openxmlformats.org/officeDocument/2006/relationships/hyperlink" Target="#Feuil5!A1"/><Relationship Id="rId9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161925</xdr:rowOff>
    </xdr:from>
    <xdr:to>
      <xdr:col>5</xdr:col>
      <xdr:colOff>304799</xdr:colOff>
      <xdr:row>8</xdr:row>
      <xdr:rowOff>9525</xdr:rowOff>
    </xdr:to>
    <xdr:sp macro="" textlink="">
      <xdr:nvSpPr>
        <xdr:cNvPr id="2" name="Ellipse 1"/>
        <xdr:cNvSpPr/>
      </xdr:nvSpPr>
      <xdr:spPr>
        <a:xfrm>
          <a:off x="0" y="542925"/>
          <a:ext cx="2209799" cy="990600"/>
        </a:xfrm>
        <a:prstGeom prst="ellipse">
          <a:avLst/>
        </a:prstGeom>
        <a:solidFill>
          <a:srgbClr val="FFFF00">
            <a:alpha val="30000"/>
          </a:srgb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400" b="1" u="sng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2 eme cas pratique</a:t>
          </a:r>
          <a:endParaRPr lang="fr-FR" sz="1000" b="1">
            <a:solidFill>
              <a:sysClr val="windowText" lastClr="000000"/>
            </a:solidFill>
            <a:latin typeface="Andalus" pitchFamily="18" charset="-78"/>
            <a:ea typeface="Calibri"/>
            <a:cs typeface="Andalus" pitchFamily="18" charset="-78"/>
          </a:endParaRPr>
        </a:p>
        <a:p>
          <a:pPr algn="l"/>
          <a:endParaRPr lang="fr-FR" sz="1100"/>
        </a:p>
      </xdr:txBody>
    </xdr:sp>
    <xdr:clientData/>
  </xdr:twoCellAnchor>
  <xdr:twoCellAnchor>
    <xdr:from>
      <xdr:col>0</xdr:col>
      <xdr:colOff>0</xdr:colOff>
      <xdr:row>15</xdr:row>
      <xdr:rowOff>142876</xdr:rowOff>
    </xdr:from>
    <xdr:to>
      <xdr:col>6</xdr:col>
      <xdr:colOff>123825</xdr:colOff>
      <xdr:row>20</xdr:row>
      <xdr:rowOff>9525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0" y="2428876"/>
          <a:ext cx="2409825" cy="819149"/>
        </a:xfrm>
        <a:prstGeom prst="ellipse">
          <a:avLst/>
        </a:prstGeom>
        <a:solidFill>
          <a:schemeClr val="accent1">
            <a:alpha val="30000"/>
          </a:schemeClr>
        </a:solidFill>
        <a:ln>
          <a:solidFill>
            <a:schemeClr val="accent6">
              <a:shade val="95000"/>
              <a:satMod val="105000"/>
              <a:alpha val="3000"/>
            </a:schemeClr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400" b="1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Times New Roman"/>
              <a:cs typeface="Andalus" pitchFamily="18" charset="-78"/>
            </a:rPr>
            <a:t>Situation de Travaux </a:t>
          </a:r>
          <a:endParaRPr lang="fr-FR" sz="1100">
            <a:solidFill>
              <a:schemeClr val="accent6">
                <a:lumMod val="50000"/>
              </a:schemeClr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6</xdr:col>
      <xdr:colOff>285750</xdr:colOff>
      <xdr:row>16</xdr:row>
      <xdr:rowOff>9525</xdr:rowOff>
    </xdr:from>
    <xdr:to>
      <xdr:col>12</xdr:col>
      <xdr:colOff>247650</xdr:colOff>
      <xdr:row>19</xdr:row>
      <xdr:rowOff>28575</xdr:rowOff>
    </xdr:to>
    <xdr:sp macro="" textlink="">
      <xdr:nvSpPr>
        <xdr:cNvPr id="4" name="Rectangle à coins arrondis 3">
          <a:hlinkClick xmlns:r="http://schemas.openxmlformats.org/officeDocument/2006/relationships" r:id="rId2"/>
        </xdr:cNvPr>
        <xdr:cNvSpPr/>
      </xdr:nvSpPr>
      <xdr:spPr>
        <a:xfrm>
          <a:off x="2571750" y="2486025"/>
          <a:ext cx="2247900" cy="590550"/>
        </a:xfrm>
        <a:prstGeom prst="roundRect">
          <a:avLst/>
        </a:prstGeom>
        <a:solidFill>
          <a:schemeClr val="accent1">
            <a:alpha val="3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u="none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Times New Roman"/>
              <a:cs typeface="Andalus" pitchFamily="18" charset="-78"/>
            </a:rPr>
            <a:t>Constatations de la situation</a:t>
          </a:r>
          <a:r>
            <a:rPr lang="fr-FR" sz="1100" b="1">
              <a:latin typeface="Andalus" pitchFamily="18" charset="-78"/>
              <a:ea typeface="Times New Roman"/>
              <a:cs typeface="Andalus" pitchFamily="18" charset="-78"/>
            </a:rPr>
            <a:t> </a:t>
          </a:r>
          <a:endParaRPr lang="fr-FR" sz="1100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5</xdr:col>
      <xdr:colOff>257174</xdr:colOff>
      <xdr:row>5</xdr:row>
      <xdr:rowOff>123826</xdr:rowOff>
    </xdr:from>
    <xdr:to>
      <xdr:col>22</xdr:col>
      <xdr:colOff>266699</xdr:colOff>
      <xdr:row>9</xdr:row>
      <xdr:rowOff>171450</xdr:rowOff>
    </xdr:to>
    <xdr:sp macro="" textlink="">
      <xdr:nvSpPr>
        <xdr:cNvPr id="5" name="Rectangle à coins arrondis 4"/>
        <xdr:cNvSpPr/>
      </xdr:nvSpPr>
      <xdr:spPr>
        <a:xfrm>
          <a:off x="2162174" y="1076326"/>
          <a:ext cx="6486525" cy="809624"/>
        </a:xfrm>
        <a:prstGeom prst="roundRect">
          <a:avLst/>
        </a:prstGeom>
        <a:solidFill>
          <a:srgbClr val="FFFF00">
            <a:alpha val="30000"/>
          </a:srgb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t"/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fr-FR" sz="1100" b="1">
              <a:latin typeface="inherit"/>
              <a:ea typeface="Times New Roman"/>
              <a:cs typeface="Times New Roman"/>
            </a:rPr>
            <a:t>*comptabilisation toutes les opérations enregistrées au cours des exercices n et n+1</a:t>
          </a:r>
          <a:endParaRPr lang="fr-FR" sz="1050">
            <a:latin typeface="+mn-lt"/>
            <a:ea typeface="Calibri"/>
            <a:cs typeface="Arial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>
              <a:latin typeface="inherit"/>
              <a:ea typeface="Times New Roman"/>
              <a:cs typeface="Times New Roman"/>
            </a:rPr>
            <a:t>*/Expliquer la provenance de la différence constatée en (n) entre le montant de la tva     précompte G50 et le montant de la tva précompte enregistrée sur bilan.</a:t>
          </a:r>
          <a:endParaRPr lang="fr-FR" sz="1050">
            <a:latin typeface="+mn-lt"/>
            <a:ea typeface="Calibri"/>
            <a:cs typeface="Arial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fr-FR" sz="1100" b="1" u="dbl">
              <a:solidFill>
                <a:schemeClr val="accent4">
                  <a:lumMod val="50000"/>
                </a:schemeClr>
              </a:solidFill>
              <a:latin typeface="inherit"/>
              <a:ea typeface="Times New Roman"/>
              <a:cs typeface="Times New Roman"/>
            </a:rPr>
            <a:t> </a:t>
          </a:r>
          <a:endParaRPr lang="fr-FR" sz="1050" u="dbl">
            <a:solidFill>
              <a:schemeClr val="accent4">
                <a:lumMod val="50000"/>
              </a:schemeClr>
            </a:solidFill>
            <a:latin typeface="+mn-lt"/>
            <a:ea typeface="Calibri"/>
            <a:cs typeface="Arial"/>
          </a:endParaRPr>
        </a:p>
        <a:p>
          <a:pPr algn="l"/>
          <a:endParaRPr lang="fr-FR" sz="1100"/>
        </a:p>
      </xdr:txBody>
    </xdr:sp>
    <xdr:clientData/>
  </xdr:twoCellAnchor>
  <xdr:twoCellAnchor>
    <xdr:from>
      <xdr:col>13</xdr:col>
      <xdr:colOff>28575</xdr:colOff>
      <xdr:row>16</xdr:row>
      <xdr:rowOff>28576</xdr:rowOff>
    </xdr:from>
    <xdr:to>
      <xdr:col>19</xdr:col>
      <xdr:colOff>76200</xdr:colOff>
      <xdr:row>18</xdr:row>
      <xdr:rowOff>180976</xdr:rowOff>
    </xdr:to>
    <xdr:sp macro="" textlink="">
      <xdr:nvSpPr>
        <xdr:cNvPr id="7" name="Rectangle 6">
          <a:hlinkClick xmlns:r="http://schemas.openxmlformats.org/officeDocument/2006/relationships" r:id="rId3"/>
        </xdr:cNvPr>
        <xdr:cNvSpPr/>
      </xdr:nvSpPr>
      <xdr:spPr>
        <a:xfrm>
          <a:off x="4981575" y="2505076"/>
          <a:ext cx="2333625" cy="533400"/>
        </a:xfrm>
        <a:prstGeom prst="rect">
          <a:avLst/>
        </a:prstGeom>
        <a:solidFill>
          <a:schemeClr val="accent1">
            <a:alpha val="3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200" b="1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+mn-ea"/>
              <a:cs typeface="Andalus" pitchFamily="18" charset="-78"/>
            </a:rPr>
            <a:t>D’affaire fiscal  imposable HT </a:t>
          </a:r>
          <a:endParaRPr lang="fr-FR" sz="1200" b="1">
            <a:solidFill>
              <a:schemeClr val="accent6">
                <a:lumMod val="50000"/>
              </a:schemeClr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5</xdr:col>
      <xdr:colOff>28575</xdr:colOff>
      <xdr:row>21</xdr:row>
      <xdr:rowOff>9525</xdr:rowOff>
    </xdr:from>
    <xdr:to>
      <xdr:col>14</xdr:col>
      <xdr:colOff>361950</xdr:colOff>
      <xdr:row>23</xdr:row>
      <xdr:rowOff>76200</xdr:rowOff>
    </xdr:to>
    <xdr:sp macro="" textlink="">
      <xdr:nvSpPr>
        <xdr:cNvPr id="8" name="Rectangle à coins arrondis 7">
          <a:hlinkClick xmlns:r="http://schemas.openxmlformats.org/officeDocument/2006/relationships" r:id="rId4"/>
        </xdr:cNvPr>
        <xdr:cNvSpPr/>
      </xdr:nvSpPr>
      <xdr:spPr>
        <a:xfrm>
          <a:off x="1933575" y="3438525"/>
          <a:ext cx="3762375" cy="447675"/>
        </a:xfrm>
        <a:prstGeom prst="roundRect">
          <a:avLst/>
        </a:prstGeom>
        <a:solidFill>
          <a:schemeClr val="accent1">
            <a:alpha val="3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accent6">
                  <a:lumMod val="50000"/>
                </a:schemeClr>
              </a:solidFill>
              <a:latin typeface="inherit"/>
              <a:ea typeface="Times New Roman"/>
              <a:cs typeface="Times New Roman"/>
            </a:rPr>
            <a:t>Schématique précompte bilan au 31/12/2020 </a:t>
          </a:r>
          <a:endParaRPr lang="fr-FR" sz="11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19051</xdr:colOff>
      <xdr:row>27</xdr:row>
      <xdr:rowOff>9525</xdr:rowOff>
    </xdr:from>
    <xdr:to>
      <xdr:col>15</xdr:col>
      <xdr:colOff>19051</xdr:colOff>
      <xdr:row>29</xdr:row>
      <xdr:rowOff>38100</xdr:rowOff>
    </xdr:to>
    <xdr:sp macro="" textlink="">
      <xdr:nvSpPr>
        <xdr:cNvPr id="9" name="Rectangle à coins arrondis 8">
          <a:hlinkClick xmlns:r="http://schemas.openxmlformats.org/officeDocument/2006/relationships" r:id="rId5"/>
        </xdr:cNvPr>
        <xdr:cNvSpPr/>
      </xdr:nvSpPr>
      <xdr:spPr>
        <a:xfrm>
          <a:off x="1924051" y="4581525"/>
          <a:ext cx="3810000" cy="409575"/>
        </a:xfrm>
        <a:prstGeom prst="roundRect">
          <a:avLst/>
        </a:prstGeom>
        <a:solidFill>
          <a:schemeClr val="accent1">
            <a:alpha val="3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 u="none">
              <a:solidFill>
                <a:schemeClr val="accent6">
                  <a:lumMod val="50000"/>
                </a:schemeClr>
              </a:solidFill>
              <a:latin typeface="inherit"/>
              <a:ea typeface="Times New Roman"/>
              <a:cs typeface="Times New Roman"/>
            </a:rPr>
            <a:t>Imputations opérations comptable sur l’exercice n +1</a:t>
          </a:r>
          <a:endParaRPr lang="fr-FR" sz="1050" u="none">
            <a:solidFill>
              <a:schemeClr val="accent6">
                <a:lumMod val="50000"/>
              </a:schemeClr>
            </a:solidFill>
            <a:latin typeface="+mn-lt"/>
            <a:ea typeface="Calibri"/>
            <a:cs typeface="Arial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 u="none">
              <a:solidFill>
                <a:schemeClr val="accent6">
                  <a:lumMod val="50000"/>
                </a:schemeClr>
              </a:solidFill>
              <a:latin typeface="inherit"/>
              <a:ea typeface="Times New Roman"/>
              <a:cs typeface="Times New Roman"/>
            </a:rPr>
            <a:t> </a:t>
          </a:r>
          <a:endParaRPr lang="fr-FR" sz="1050" u="none">
            <a:solidFill>
              <a:schemeClr val="accent6">
                <a:lumMod val="50000"/>
              </a:schemeClr>
            </a:solidFill>
            <a:latin typeface="+mn-lt"/>
            <a:ea typeface="Calibri"/>
            <a:cs typeface="Arial"/>
          </a:endParaRPr>
        </a:p>
        <a:p>
          <a:pPr algn="ctr"/>
          <a:endParaRPr lang="fr-FR" sz="1100"/>
        </a:p>
      </xdr:txBody>
    </xdr:sp>
    <xdr:clientData/>
  </xdr:twoCellAnchor>
  <xdr:twoCellAnchor>
    <xdr:from>
      <xdr:col>5</xdr:col>
      <xdr:colOff>9525</xdr:colOff>
      <xdr:row>24</xdr:row>
      <xdr:rowOff>28576</xdr:rowOff>
    </xdr:from>
    <xdr:to>
      <xdr:col>15</xdr:col>
      <xdr:colOff>0</xdr:colOff>
      <xdr:row>26</xdr:row>
      <xdr:rowOff>66676</xdr:rowOff>
    </xdr:to>
    <xdr:sp macro="" textlink="">
      <xdr:nvSpPr>
        <xdr:cNvPr id="10" name="Rectangle à coins arrondis 9">
          <a:hlinkClick xmlns:r="http://schemas.openxmlformats.org/officeDocument/2006/relationships" r:id="rId6"/>
        </xdr:cNvPr>
        <xdr:cNvSpPr/>
      </xdr:nvSpPr>
      <xdr:spPr>
        <a:xfrm>
          <a:off x="1914525" y="4029076"/>
          <a:ext cx="3800475" cy="419100"/>
        </a:xfrm>
        <a:prstGeom prst="roundRect">
          <a:avLst/>
        </a:prstGeom>
        <a:solidFill>
          <a:schemeClr val="accent1">
            <a:alpha val="30000"/>
          </a:schemeClr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accent6">
                  <a:lumMod val="50000"/>
                </a:schemeClr>
              </a:solidFill>
              <a:latin typeface="inherit"/>
              <a:ea typeface="Times New Roman"/>
              <a:cs typeface="Times New Roman"/>
            </a:rPr>
            <a:t>Schématique précompte bilan au 31/12/2021 </a:t>
          </a:r>
          <a:endParaRPr lang="fr-FR" sz="11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22</xdr:col>
      <xdr:colOff>314324</xdr:colOff>
      <xdr:row>3</xdr:row>
      <xdr:rowOff>85725</xdr:rowOff>
    </xdr:from>
    <xdr:to>
      <xdr:col>28</xdr:col>
      <xdr:colOff>9525</xdr:colOff>
      <xdr:row>8</xdr:row>
      <xdr:rowOff>28575</xdr:rowOff>
    </xdr:to>
    <xdr:sp macro="" textlink="">
      <xdr:nvSpPr>
        <xdr:cNvPr id="11" name="Ellipse 10"/>
        <xdr:cNvSpPr/>
      </xdr:nvSpPr>
      <xdr:spPr>
        <a:xfrm>
          <a:off x="8696324" y="657225"/>
          <a:ext cx="1981201" cy="895350"/>
        </a:xfrm>
        <a:prstGeom prst="ellipse">
          <a:avLst/>
        </a:prstGeom>
        <a:solidFill>
          <a:srgbClr val="FF0000">
            <a:alpha val="22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latin typeface="Andalus" pitchFamily="18" charset="-78"/>
              <a:cs typeface="Andalus" pitchFamily="18" charset="-78"/>
            </a:rPr>
            <a:t>Fiche</a:t>
          </a:r>
          <a:r>
            <a:rPr lang="fr-FR" sz="1100" b="1" baseline="0">
              <a:latin typeface="Andalus" pitchFamily="18" charset="-78"/>
              <a:cs typeface="Andalus" pitchFamily="18" charset="-78"/>
            </a:rPr>
            <a:t> PDF DE Mr:</a:t>
          </a:r>
          <a:r>
            <a:rPr lang="fr-FR" sz="1100" b="1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Hamouda Madjid </a:t>
          </a:r>
          <a:endParaRPr lang="fr-FR" sz="11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 editAs="oneCell">
    <xdr:from>
      <xdr:col>0</xdr:col>
      <xdr:colOff>0</xdr:colOff>
      <xdr:row>9</xdr:row>
      <xdr:rowOff>95250</xdr:rowOff>
    </xdr:from>
    <xdr:to>
      <xdr:col>6</xdr:col>
      <xdr:colOff>38100</xdr:colOff>
      <xdr:row>15</xdr:row>
      <xdr:rowOff>38100</xdr:rowOff>
    </xdr:to>
    <xdr:pic>
      <xdr:nvPicPr>
        <xdr:cNvPr id="13" name="Image 12" descr="82667602_1222537624604667_2592405890082537472_o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809750"/>
          <a:ext cx="2324100" cy="108585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0</xdr:col>
      <xdr:colOff>0</xdr:colOff>
      <xdr:row>20</xdr:row>
      <xdr:rowOff>47625</xdr:rowOff>
    </xdr:from>
    <xdr:to>
      <xdr:col>4</xdr:col>
      <xdr:colOff>333375</xdr:colOff>
      <xdr:row>29</xdr:row>
      <xdr:rowOff>180975</xdr:rowOff>
    </xdr:to>
    <xdr:pic>
      <xdr:nvPicPr>
        <xdr:cNvPr id="12" name="Image 11" descr="100647610_160814108805372_5746928875003183104_n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3286125"/>
          <a:ext cx="1857375" cy="1847850"/>
        </a:xfrm>
        <a:prstGeom prst="rect">
          <a:avLst/>
        </a:prstGeom>
      </xdr:spPr>
    </xdr:pic>
    <xdr:clientData/>
  </xdr:twoCellAnchor>
  <xdr:twoCellAnchor>
    <xdr:from>
      <xdr:col>15</xdr:col>
      <xdr:colOff>19049</xdr:colOff>
      <xdr:row>11</xdr:row>
      <xdr:rowOff>180975</xdr:rowOff>
    </xdr:from>
    <xdr:to>
      <xdr:col>20</xdr:col>
      <xdr:colOff>66674</xdr:colOff>
      <xdr:row>13</xdr:row>
      <xdr:rowOff>180975</xdr:rowOff>
    </xdr:to>
    <xdr:sp macro="" textlink="">
      <xdr:nvSpPr>
        <xdr:cNvPr id="15" name="Organigramme : Terminateur 14"/>
        <xdr:cNvSpPr/>
      </xdr:nvSpPr>
      <xdr:spPr>
        <a:xfrm>
          <a:off x="5734049" y="2276475"/>
          <a:ext cx="1952625" cy="381000"/>
        </a:xfrm>
        <a:prstGeom prst="flowChartTerminator">
          <a:avLst/>
        </a:prstGeom>
        <a:solidFill>
          <a:srgbClr val="00B050">
            <a:alpha val="16000"/>
          </a:srgb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rgbClr val="FF0000"/>
              </a:solidFill>
              <a:latin typeface="Andalus" pitchFamily="18" charset="-78"/>
              <a:cs typeface="Andalus" pitchFamily="18" charset="-78"/>
            </a:rPr>
            <a:t>mois38200@gmail,com</a:t>
          </a:r>
        </a:p>
      </xdr:txBody>
    </xdr:sp>
    <xdr:clientData/>
  </xdr:twoCellAnchor>
  <xdr:twoCellAnchor>
    <xdr:from>
      <xdr:col>5</xdr:col>
      <xdr:colOff>247648</xdr:colOff>
      <xdr:row>1</xdr:row>
      <xdr:rowOff>66675</xdr:rowOff>
    </xdr:from>
    <xdr:to>
      <xdr:col>22</xdr:col>
      <xdr:colOff>276225</xdr:colOff>
      <xdr:row>5</xdr:row>
      <xdr:rowOff>57150</xdr:rowOff>
    </xdr:to>
    <xdr:sp macro="" textlink="">
      <xdr:nvSpPr>
        <xdr:cNvPr id="16" name="Organigramme : Alternative 15"/>
        <xdr:cNvSpPr/>
      </xdr:nvSpPr>
      <xdr:spPr>
        <a:xfrm>
          <a:off x="2152648" y="257175"/>
          <a:ext cx="6505577" cy="752475"/>
        </a:xfrm>
        <a:prstGeom prst="flowChartAlternateProcess">
          <a:avLst/>
        </a:prstGeom>
        <a:solidFill>
          <a:srgbClr val="FF0000">
            <a:alpha val="32000"/>
          </a:srgbClr>
        </a:solidFill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rtlCol="0" anchor="t"/>
        <a:lstStyle/>
        <a:p>
          <a:pPr algn="just">
            <a:spcAft>
              <a:spcPts val="0"/>
            </a:spcAft>
          </a:pPr>
          <a:r>
            <a:rPr lang="fr-FR" sz="1100" b="1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Article 10.La comptabilité doit satisfaire aux obligations </a:t>
          </a:r>
          <a:r>
            <a:rPr lang="fr-FR" sz="1100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de </a:t>
          </a:r>
          <a:r>
            <a:rPr lang="fr-FR" sz="1100" b="1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régularité</a:t>
          </a:r>
          <a:r>
            <a:rPr lang="fr-FR" sz="1200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, </a:t>
          </a:r>
          <a:r>
            <a:rPr lang="fr-FR" sz="1100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de </a:t>
          </a:r>
          <a:r>
            <a:rPr lang="fr-FR" sz="1100" b="1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sincérité et de transparence.                                                                                                                         </a:t>
          </a:r>
          <a:endParaRPr lang="fr-FR" sz="1100">
            <a:solidFill>
              <a:sysClr val="windowText" lastClr="000000"/>
            </a:solidFill>
            <a:latin typeface="Andalus" pitchFamily="18" charset="-78"/>
            <a:ea typeface="Times New Roman"/>
            <a:cs typeface="Andalus" pitchFamily="18" charset="-78"/>
          </a:endParaRPr>
        </a:p>
        <a:p>
          <a:pPr algn="just">
            <a:spcAft>
              <a:spcPts val="0"/>
            </a:spcAft>
          </a:pPr>
          <a:r>
            <a:rPr lang="fr-FR" sz="1100" b="1">
              <a:solidFill>
                <a:sysClr val="windowText" lastClr="000000"/>
              </a:solidFill>
              <a:latin typeface="Andalus" pitchFamily="18" charset="-78"/>
              <a:ea typeface="Times New Roman"/>
              <a:cs typeface="Andalus" pitchFamily="18" charset="-78"/>
            </a:rPr>
            <a:t>-ce qui implique tout l’engagement et la responsabilité des ordonnateurs et les utilisateurs de l’information-.</a:t>
          </a:r>
          <a:endParaRPr lang="fr-FR" sz="1100">
            <a:solidFill>
              <a:sysClr val="windowText" lastClr="000000"/>
            </a:solidFill>
            <a:latin typeface="Andalus" pitchFamily="18" charset="-78"/>
            <a:ea typeface="Times New Roman"/>
            <a:cs typeface="Andalus" pitchFamily="18" charset="-78"/>
          </a:endParaRPr>
        </a:p>
      </xdr:txBody>
    </xdr:sp>
    <xdr:clientData/>
  </xdr:twoCellAnchor>
  <xdr:twoCellAnchor editAs="oneCell">
    <xdr:from>
      <xdr:col>15</xdr:col>
      <xdr:colOff>85724</xdr:colOff>
      <xdr:row>19</xdr:row>
      <xdr:rowOff>142875</xdr:rowOff>
    </xdr:from>
    <xdr:to>
      <xdr:col>20</xdr:col>
      <xdr:colOff>152399</xdr:colOff>
      <xdr:row>29</xdr:row>
      <xdr:rowOff>47624</xdr:rowOff>
    </xdr:to>
    <xdr:pic>
      <xdr:nvPicPr>
        <xdr:cNvPr id="17" name="Image 16" descr="79372440_1047746435395948_7222974414399209472_n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800724" y="3762375"/>
          <a:ext cx="1971675" cy="1809749"/>
        </a:xfrm>
        <a:prstGeom prst="rect">
          <a:avLst/>
        </a:prstGeom>
      </xdr:spPr>
    </xdr:pic>
    <xdr:clientData/>
  </xdr:twoCellAnchor>
  <xdr:twoCellAnchor>
    <xdr:from>
      <xdr:col>12</xdr:col>
      <xdr:colOff>57150</xdr:colOff>
      <xdr:row>10</xdr:row>
      <xdr:rowOff>28575</xdr:rowOff>
    </xdr:from>
    <xdr:to>
      <xdr:col>13</xdr:col>
      <xdr:colOff>160782</xdr:colOff>
      <xdr:row>15</xdr:row>
      <xdr:rowOff>54483</xdr:rowOff>
    </xdr:to>
    <xdr:sp macro="" textlink="">
      <xdr:nvSpPr>
        <xdr:cNvPr id="18" name="Flèche vers le bas 17"/>
        <xdr:cNvSpPr/>
      </xdr:nvSpPr>
      <xdr:spPr>
        <a:xfrm>
          <a:off x="4629150" y="1933575"/>
          <a:ext cx="484632" cy="978408"/>
        </a:xfrm>
        <a:prstGeom prst="downArrow">
          <a:avLst/>
        </a:prstGeom>
        <a:solidFill>
          <a:schemeClr val="accent1">
            <a:alpha val="36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lang="fr-FR" sz="1200" b="1">
              <a:solidFill>
                <a:schemeClr val="accent6">
                  <a:lumMod val="50000"/>
                </a:schemeClr>
              </a:solidFill>
            </a:rPr>
            <a:t>CLIc</a:t>
          </a:r>
        </a:p>
      </xdr:txBody>
    </xdr:sp>
    <xdr:clientData/>
  </xdr:twoCellAnchor>
  <xdr:twoCellAnchor editAs="oneCell">
    <xdr:from>
      <xdr:col>22</xdr:col>
      <xdr:colOff>209549</xdr:colOff>
      <xdr:row>16</xdr:row>
      <xdr:rowOff>171450</xdr:rowOff>
    </xdr:from>
    <xdr:to>
      <xdr:col>30</xdr:col>
      <xdr:colOff>28574</xdr:colOff>
      <xdr:row>32</xdr:row>
      <xdr:rowOff>76200</xdr:rowOff>
    </xdr:to>
    <xdr:pic>
      <xdr:nvPicPr>
        <xdr:cNvPr id="19" name="Image 18" descr="187454949_121192403444282_7991612190383380670_n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591549" y="3219450"/>
          <a:ext cx="2867025" cy="295275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0</xdr:row>
      <xdr:rowOff>38100</xdr:rowOff>
    </xdr:from>
    <xdr:to>
      <xdr:col>11</xdr:col>
      <xdr:colOff>152399</xdr:colOff>
      <xdr:row>4</xdr:row>
      <xdr:rowOff>38100</xdr:rowOff>
    </xdr:to>
    <xdr:sp macro="" textlink="">
      <xdr:nvSpPr>
        <xdr:cNvPr id="2" name="Ellipse 1"/>
        <xdr:cNvSpPr/>
      </xdr:nvSpPr>
      <xdr:spPr>
        <a:xfrm>
          <a:off x="1933574" y="38100"/>
          <a:ext cx="2409825" cy="1076325"/>
        </a:xfrm>
        <a:prstGeom prst="ellipse">
          <a:avLst/>
        </a:prstGeom>
        <a:solidFill>
          <a:srgbClr val="FFC000">
            <a:alpha val="25000"/>
          </a:srgb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400" b="1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Times New Roman"/>
              <a:cs typeface="Andalus" pitchFamily="18" charset="-78"/>
            </a:rPr>
            <a:t>Situation de Travaux </a:t>
          </a:r>
          <a:endParaRPr lang="fr-FR" sz="1100">
            <a:solidFill>
              <a:schemeClr val="accent6">
                <a:lumMod val="50000"/>
              </a:schemeClr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19</xdr:col>
      <xdr:colOff>47625</xdr:colOff>
      <xdr:row>0</xdr:row>
      <xdr:rowOff>28575</xdr:rowOff>
    </xdr:from>
    <xdr:to>
      <xdr:col>20</xdr:col>
      <xdr:colOff>323850</xdr:colOff>
      <xdr:row>2</xdr:row>
      <xdr:rowOff>47625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7286625" y="28575"/>
          <a:ext cx="657225" cy="56197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  <xdr:twoCellAnchor>
    <xdr:from>
      <xdr:col>0</xdr:col>
      <xdr:colOff>323850</xdr:colOff>
      <xdr:row>10</xdr:row>
      <xdr:rowOff>85724</xdr:rowOff>
    </xdr:from>
    <xdr:to>
      <xdr:col>15</xdr:col>
      <xdr:colOff>371475</xdr:colOff>
      <xdr:row>18</xdr:row>
      <xdr:rowOff>247649</xdr:rowOff>
    </xdr:to>
    <xdr:sp macro="" textlink="">
      <xdr:nvSpPr>
        <xdr:cNvPr id="5" name="Rectangle à coins arrondis 4"/>
        <xdr:cNvSpPr/>
      </xdr:nvSpPr>
      <xdr:spPr>
        <a:xfrm>
          <a:off x="323850" y="2847974"/>
          <a:ext cx="5762625" cy="2314575"/>
        </a:xfrm>
        <a:prstGeom prst="roundRect">
          <a:avLst/>
        </a:prstGeom>
        <a:solidFill>
          <a:schemeClr val="tx1">
            <a:alpha val="1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u="sng">
              <a:solidFill>
                <a:srgbClr val="FF0000"/>
              </a:solidFill>
              <a:latin typeface="inherit"/>
              <a:ea typeface="Times New Roman"/>
              <a:cs typeface="Times New Roman"/>
            </a:rPr>
            <a:t>Préambule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fr-FR" sz="1100" b="1">
              <a:solidFill>
                <a:srgbClr val="050505"/>
              </a:solidFill>
              <a:latin typeface="Segoe UI"/>
              <a:ea typeface="Calibri"/>
              <a:cs typeface="Arial"/>
            </a:rPr>
            <a:t>Ayant constaté qu'un grand nombre de nos amis comptables n'ont pas pus saisir l’enchaînement et le déroulement des opérations comptables et fiscales relatives au cas traité précédemment intitulée : "traitement par un cas pratiqué du sujet publié précédemment et ayant pour titre : « A la clôture de l’exercice on constate parfois que le Précompte sur Bilan est créditeur et sur la déclaration G50 il se trouve soldé » Par cette nouvelle publication ,nous avons essayé par un autre exemple ,de mieux expliciter ce cas afin que son assimilation soit plus facile .</a:t>
          </a:r>
          <a:endParaRPr lang="fr-FR" sz="1050">
            <a:latin typeface="+mn-lt"/>
            <a:ea typeface="Calibri"/>
            <a:cs typeface="Arial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fr-FR" sz="1100" b="1">
              <a:latin typeface="inherit"/>
              <a:ea typeface="Times New Roman"/>
              <a:cs typeface="Times New Roman"/>
            </a:rPr>
            <a:t> </a:t>
          </a:r>
          <a:endParaRPr lang="fr-FR" sz="1050">
            <a:latin typeface="+mn-lt"/>
            <a:ea typeface="Calibri"/>
            <a:cs typeface="Arial"/>
          </a:endParaRPr>
        </a:p>
        <a:p>
          <a:pPr algn="l"/>
          <a:r>
            <a:rPr lang="fr-FR" sz="1100" b="1" u="sng">
              <a:latin typeface="inherit"/>
              <a:ea typeface="Times New Roman"/>
              <a:cs typeface="Times New Roman"/>
            </a:rPr>
            <a:t> </a:t>
          </a:r>
        </a:p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66675</xdr:rowOff>
    </xdr:from>
    <xdr:to>
      <xdr:col>12</xdr:col>
      <xdr:colOff>28575</xdr:colOff>
      <xdr:row>2</xdr:row>
      <xdr:rowOff>219075</xdr:rowOff>
    </xdr:to>
    <xdr:sp macro="" textlink="">
      <xdr:nvSpPr>
        <xdr:cNvPr id="2" name="Rectangle à coins arrondis 1"/>
        <xdr:cNvSpPr/>
      </xdr:nvSpPr>
      <xdr:spPr>
        <a:xfrm>
          <a:off x="1914525" y="66675"/>
          <a:ext cx="2686050" cy="685800"/>
        </a:xfrm>
        <a:prstGeom prst="roundRect">
          <a:avLst/>
        </a:prstGeom>
        <a:solidFill>
          <a:srgbClr val="FFC000">
            <a:alpha val="25000"/>
          </a:srgb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u="sng">
              <a:solidFill>
                <a:schemeClr val="accent6">
                  <a:lumMod val="50000"/>
                </a:schemeClr>
              </a:solidFill>
              <a:latin typeface="Andalus" pitchFamily="18" charset="-78"/>
              <a:ea typeface="Times New Roman"/>
              <a:cs typeface="Andalus" pitchFamily="18" charset="-78"/>
            </a:rPr>
            <a:t>Constatations de la situation</a:t>
          </a:r>
          <a:r>
            <a:rPr lang="fr-FR" sz="1100" b="1">
              <a:latin typeface="Andalus" pitchFamily="18" charset="-78"/>
              <a:ea typeface="Times New Roman"/>
              <a:cs typeface="Andalus" pitchFamily="18" charset="-78"/>
            </a:rPr>
            <a:t> </a:t>
          </a:r>
          <a:endParaRPr lang="fr-FR" sz="1100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4</xdr:col>
      <xdr:colOff>380999</xdr:colOff>
      <xdr:row>3</xdr:row>
      <xdr:rowOff>28575</xdr:rowOff>
    </xdr:from>
    <xdr:to>
      <xdr:col>12</xdr:col>
      <xdr:colOff>47624</xdr:colOff>
      <xdr:row>5</xdr:row>
      <xdr:rowOff>171450</xdr:rowOff>
    </xdr:to>
    <xdr:sp macro="" textlink="">
      <xdr:nvSpPr>
        <xdr:cNvPr id="3" name="Rectangle 2"/>
        <xdr:cNvSpPr/>
      </xdr:nvSpPr>
      <xdr:spPr>
        <a:xfrm>
          <a:off x="1904999" y="828675"/>
          <a:ext cx="2714625" cy="676275"/>
        </a:xfrm>
        <a:prstGeom prst="rect">
          <a:avLst/>
        </a:prstGeom>
        <a:solidFill>
          <a:schemeClr val="accent1">
            <a:alpha val="25000"/>
          </a:schemeClr>
        </a:solid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inherit"/>
              <a:ea typeface="Times New Roman"/>
              <a:cs typeface="Times New Roman"/>
            </a:rPr>
            <a:t> </a:t>
          </a:r>
          <a:r>
            <a:rPr lang="fr-FR" sz="1100" b="1" u="sng">
              <a:latin typeface="Andalus" pitchFamily="18" charset="-78"/>
              <a:ea typeface="Times New Roman"/>
              <a:cs typeface="Andalus" pitchFamily="18" charset="-78"/>
            </a:rPr>
            <a:t>Imputations comptables sur l’exercice N</a:t>
          </a:r>
          <a:r>
            <a:rPr lang="fr-FR" sz="1100" b="1">
              <a:latin typeface="Andalus" pitchFamily="18" charset="-78"/>
              <a:ea typeface="Times New Roman"/>
              <a:cs typeface="Andalus" pitchFamily="18" charset="-78"/>
            </a:rPr>
            <a:t> </a:t>
          </a:r>
          <a:endParaRPr lang="fr-FR" sz="1100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18</xdr:col>
      <xdr:colOff>47625</xdr:colOff>
      <xdr:row>0</xdr:row>
      <xdr:rowOff>47625</xdr:rowOff>
    </xdr:from>
    <xdr:to>
      <xdr:col>19</xdr:col>
      <xdr:colOff>323850</xdr:colOff>
      <xdr:row>2</xdr:row>
      <xdr:rowOff>66675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6686550" y="47625"/>
          <a:ext cx="657225" cy="5524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</xdr:colOff>
      <xdr:row>0</xdr:row>
      <xdr:rowOff>0</xdr:rowOff>
    </xdr:from>
    <xdr:to>
      <xdr:col>16</xdr:col>
      <xdr:colOff>28574</xdr:colOff>
      <xdr:row>3</xdr:row>
      <xdr:rowOff>66675</xdr:rowOff>
    </xdr:to>
    <xdr:sp macro="" textlink="">
      <xdr:nvSpPr>
        <xdr:cNvPr id="2" name="Rectangle 1"/>
        <xdr:cNvSpPr/>
      </xdr:nvSpPr>
      <xdr:spPr>
        <a:xfrm>
          <a:off x="3086099" y="0"/>
          <a:ext cx="3038475" cy="714375"/>
        </a:xfrm>
        <a:prstGeom prst="rect">
          <a:avLst/>
        </a:prstGeom>
        <a:solidFill>
          <a:srgbClr val="FFC000">
            <a:alpha val="26000"/>
          </a:srgb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d’affaire fiscal  imposable / HT 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20</xdr:col>
      <xdr:colOff>76200</xdr:colOff>
      <xdr:row>0</xdr:row>
      <xdr:rowOff>28575</xdr:rowOff>
    </xdr:from>
    <xdr:to>
      <xdr:col>21</xdr:col>
      <xdr:colOff>352425</xdr:colOff>
      <xdr:row>2</xdr:row>
      <xdr:rowOff>114300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6934200" y="28575"/>
          <a:ext cx="657225" cy="5524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  <xdr:twoCellAnchor editAs="oneCell">
    <xdr:from>
      <xdr:col>25</xdr:col>
      <xdr:colOff>28575</xdr:colOff>
      <xdr:row>2</xdr:row>
      <xdr:rowOff>47625</xdr:rowOff>
    </xdr:from>
    <xdr:to>
      <xdr:col>33</xdr:col>
      <xdr:colOff>114300</xdr:colOff>
      <xdr:row>14</xdr:row>
      <xdr:rowOff>247650</xdr:rowOff>
    </xdr:to>
    <xdr:pic>
      <xdr:nvPicPr>
        <xdr:cNvPr id="4" name="Image 3" descr="187351442_325598475588922_2122163529833943646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29625" y="504825"/>
          <a:ext cx="3133725" cy="31908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</xdr:row>
      <xdr:rowOff>219077</xdr:rowOff>
    </xdr:from>
    <xdr:to>
      <xdr:col>14</xdr:col>
      <xdr:colOff>285750</xdr:colOff>
      <xdr:row>4</xdr:row>
      <xdr:rowOff>123825</xdr:rowOff>
    </xdr:to>
    <xdr:sp macro="" textlink="">
      <xdr:nvSpPr>
        <xdr:cNvPr id="4" name="Rectangle à coins arrondis 3"/>
        <xdr:cNvSpPr/>
      </xdr:nvSpPr>
      <xdr:spPr>
        <a:xfrm>
          <a:off x="628650" y="676277"/>
          <a:ext cx="4991100" cy="438148"/>
        </a:xfrm>
        <a:prstGeom prst="roundRect">
          <a:avLst/>
        </a:prstGeom>
        <a:solidFill>
          <a:srgbClr val="FFC000">
            <a:alpha val="25000"/>
          </a:srgbClr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 u="sng">
              <a:solidFill>
                <a:schemeClr val="accent6">
                  <a:lumMod val="50000"/>
                </a:schemeClr>
              </a:solidFill>
              <a:latin typeface="inherit"/>
              <a:ea typeface="Times New Roman"/>
              <a:cs typeface="Times New Roman"/>
            </a:rPr>
            <a:t>Imputations opérations comptable sur l’exercice n +1</a:t>
          </a:r>
          <a:endParaRPr lang="fr-FR" sz="1050">
            <a:solidFill>
              <a:schemeClr val="accent6">
                <a:lumMod val="50000"/>
              </a:schemeClr>
            </a:solidFill>
            <a:latin typeface="+mn-lt"/>
            <a:ea typeface="Calibri"/>
            <a:cs typeface="Arial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>
              <a:solidFill>
                <a:schemeClr val="accent6">
                  <a:lumMod val="50000"/>
                </a:schemeClr>
              </a:solidFill>
              <a:latin typeface="inherit"/>
              <a:ea typeface="Times New Roman"/>
              <a:cs typeface="Times New Roman"/>
            </a:rPr>
            <a:t> </a:t>
          </a:r>
          <a:endParaRPr lang="fr-FR" sz="1050">
            <a:solidFill>
              <a:schemeClr val="accent6">
                <a:lumMod val="50000"/>
              </a:schemeClr>
            </a:solidFill>
            <a:latin typeface="+mn-lt"/>
            <a:ea typeface="Calibri"/>
            <a:cs typeface="Arial"/>
          </a:endParaRPr>
        </a:p>
        <a:p>
          <a:pPr algn="ctr"/>
          <a:endParaRPr lang="fr-FR" sz="1100"/>
        </a:p>
      </xdr:txBody>
    </xdr:sp>
    <xdr:clientData/>
  </xdr:twoCellAnchor>
  <xdr:twoCellAnchor>
    <xdr:from>
      <xdr:col>21</xdr:col>
      <xdr:colOff>28575</xdr:colOff>
      <xdr:row>0</xdr:row>
      <xdr:rowOff>28575</xdr:rowOff>
    </xdr:from>
    <xdr:to>
      <xdr:col>22</xdr:col>
      <xdr:colOff>304800</xdr:colOff>
      <xdr:row>2</xdr:row>
      <xdr:rowOff>104775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7267575" y="28575"/>
          <a:ext cx="657225" cy="5524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  <xdr:twoCellAnchor editAs="oneCell">
    <xdr:from>
      <xdr:col>24</xdr:col>
      <xdr:colOff>133349</xdr:colOff>
      <xdr:row>1</xdr:row>
      <xdr:rowOff>66676</xdr:rowOff>
    </xdr:from>
    <xdr:to>
      <xdr:col>35</xdr:col>
      <xdr:colOff>123824</xdr:colOff>
      <xdr:row>20</xdr:row>
      <xdr:rowOff>161926</xdr:rowOff>
    </xdr:to>
    <xdr:pic>
      <xdr:nvPicPr>
        <xdr:cNvPr id="5" name="Image 4" descr="161770887_280453386825287_5128178017324850652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5349" y="257176"/>
          <a:ext cx="4181475" cy="4972050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28575</xdr:rowOff>
    </xdr:from>
    <xdr:to>
      <xdr:col>12</xdr:col>
      <xdr:colOff>371475</xdr:colOff>
      <xdr:row>3</xdr:row>
      <xdr:rowOff>38100</xdr:rowOff>
    </xdr:to>
    <xdr:sp macro="" textlink="">
      <xdr:nvSpPr>
        <xdr:cNvPr id="3" name="Rectangle à coins arrondis 2"/>
        <xdr:cNvSpPr/>
      </xdr:nvSpPr>
      <xdr:spPr>
        <a:xfrm>
          <a:off x="781050" y="28575"/>
          <a:ext cx="4162425" cy="581025"/>
        </a:xfrm>
        <a:prstGeom prst="roundRect">
          <a:avLst/>
        </a:prstGeom>
        <a:solidFill>
          <a:srgbClr val="FFC000">
            <a:alpha val="25000"/>
          </a:srgb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latin typeface="inherit"/>
              <a:ea typeface="Times New Roman"/>
              <a:cs typeface="Times New Roman"/>
            </a:rPr>
            <a:t>schématiqueprécompte bilan au 31/12/2020 </a:t>
          </a:r>
          <a:endParaRPr lang="fr-FR" sz="1100"/>
        </a:p>
      </xdr:txBody>
    </xdr:sp>
    <xdr:clientData/>
  </xdr:twoCellAnchor>
  <xdr:twoCellAnchor>
    <xdr:from>
      <xdr:col>0</xdr:col>
      <xdr:colOff>342899</xdr:colOff>
      <xdr:row>21</xdr:row>
      <xdr:rowOff>114300</xdr:rowOff>
    </xdr:from>
    <xdr:to>
      <xdr:col>15</xdr:col>
      <xdr:colOff>9524</xdr:colOff>
      <xdr:row>26</xdr:row>
      <xdr:rowOff>152400</xdr:rowOff>
    </xdr:to>
    <xdr:sp macro="" textlink="">
      <xdr:nvSpPr>
        <xdr:cNvPr id="4" name="Rectangle à coins arrondis 3"/>
        <xdr:cNvSpPr/>
      </xdr:nvSpPr>
      <xdr:spPr>
        <a:xfrm>
          <a:off x="342899" y="4724400"/>
          <a:ext cx="5381625" cy="9906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lang="fr-FR" sz="1100" b="1">
              <a:latin typeface="inherit"/>
              <a:ea typeface="Times New Roman"/>
              <a:cs typeface="Times New Roman"/>
            </a:rPr>
            <a:t>Explication :</a:t>
          </a:r>
        </a:p>
        <a:p>
          <a:pPr algn="l"/>
          <a:r>
            <a:rPr lang="fr-FR" sz="1100" b="1">
              <a:latin typeface="inherit"/>
              <a:ea typeface="Times New Roman"/>
              <a:cs typeface="Times New Roman"/>
            </a:rPr>
            <a:t>: Cette différence entre les deux montants précomptes tva découle de la tva retenue de garantie qui n’est pas encore déclarée fiscalement et que nous allons retrouver lors de sa déclaration.</a:t>
          </a:r>
          <a:endParaRPr lang="fr-FR" sz="1100"/>
        </a:p>
      </xdr:txBody>
    </xdr:sp>
    <xdr:clientData/>
  </xdr:twoCellAnchor>
  <xdr:twoCellAnchor>
    <xdr:from>
      <xdr:col>18</xdr:col>
      <xdr:colOff>47625</xdr:colOff>
      <xdr:row>0</xdr:row>
      <xdr:rowOff>28575</xdr:rowOff>
    </xdr:from>
    <xdr:to>
      <xdr:col>19</xdr:col>
      <xdr:colOff>323850</xdr:colOff>
      <xdr:row>3</xdr:row>
      <xdr:rowOff>0</xdr:rowOff>
    </xdr:to>
    <xdr:sp macro="" textlink="">
      <xdr:nvSpPr>
        <xdr:cNvPr id="5" name="Ellipse 4">
          <a:hlinkClick xmlns:r="http://schemas.openxmlformats.org/officeDocument/2006/relationships" r:id="rId1"/>
        </xdr:cNvPr>
        <xdr:cNvSpPr/>
      </xdr:nvSpPr>
      <xdr:spPr>
        <a:xfrm>
          <a:off x="6905625" y="28575"/>
          <a:ext cx="657225" cy="5524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  <xdr:twoCellAnchor editAs="oneCell">
    <xdr:from>
      <xdr:col>21</xdr:col>
      <xdr:colOff>66675</xdr:colOff>
      <xdr:row>4</xdr:row>
      <xdr:rowOff>66675</xdr:rowOff>
    </xdr:from>
    <xdr:to>
      <xdr:col>29</xdr:col>
      <xdr:colOff>142875</xdr:colOff>
      <xdr:row>17</xdr:row>
      <xdr:rowOff>123825</xdr:rowOff>
    </xdr:to>
    <xdr:pic>
      <xdr:nvPicPr>
        <xdr:cNvPr id="6" name="Image 5" descr="171087480_574187247315156_5664138880892598339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67675" y="828675"/>
          <a:ext cx="3124200" cy="30956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28575</xdr:rowOff>
    </xdr:from>
    <xdr:to>
      <xdr:col>12</xdr:col>
      <xdr:colOff>371475</xdr:colOff>
      <xdr:row>3</xdr:row>
      <xdr:rowOff>38100</xdr:rowOff>
    </xdr:to>
    <xdr:sp macro="" textlink="">
      <xdr:nvSpPr>
        <xdr:cNvPr id="2" name="Rectangle à coins arrondis 1"/>
        <xdr:cNvSpPr/>
      </xdr:nvSpPr>
      <xdr:spPr>
        <a:xfrm>
          <a:off x="781050" y="28575"/>
          <a:ext cx="4162425" cy="581025"/>
        </a:xfrm>
        <a:prstGeom prst="roundRect">
          <a:avLst/>
        </a:prstGeom>
        <a:solidFill>
          <a:srgbClr val="FFC000">
            <a:alpha val="25000"/>
          </a:srgb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latin typeface="inherit"/>
              <a:ea typeface="Times New Roman"/>
              <a:cs typeface="Times New Roman"/>
            </a:rPr>
            <a:t>schématiqueprécompte bilan au 31/12/2021 </a:t>
          </a:r>
          <a:endParaRPr lang="fr-FR" sz="1100"/>
        </a:p>
      </xdr:txBody>
    </xdr:sp>
    <xdr:clientData/>
  </xdr:twoCellAnchor>
  <xdr:twoCellAnchor>
    <xdr:from>
      <xdr:col>0</xdr:col>
      <xdr:colOff>171449</xdr:colOff>
      <xdr:row>22</xdr:row>
      <xdr:rowOff>19050</xdr:rowOff>
    </xdr:from>
    <xdr:to>
      <xdr:col>14</xdr:col>
      <xdr:colOff>219074</xdr:colOff>
      <xdr:row>27</xdr:row>
      <xdr:rowOff>57150</xdr:rowOff>
    </xdr:to>
    <xdr:sp macro="" textlink="">
      <xdr:nvSpPr>
        <xdr:cNvPr id="3" name="Rectangle à coins arrondis 2"/>
        <xdr:cNvSpPr/>
      </xdr:nvSpPr>
      <xdr:spPr>
        <a:xfrm>
          <a:off x="171449" y="4972050"/>
          <a:ext cx="5381625" cy="990600"/>
        </a:xfrm>
        <a:prstGeom prst="round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u="sng">
              <a:solidFill>
                <a:srgbClr val="FF0000"/>
              </a:solidFill>
              <a:latin typeface="inherit"/>
              <a:ea typeface="Times New Roman"/>
              <a:cs typeface="Times New Roman"/>
            </a:rPr>
            <a:t>Explication</a:t>
          </a:r>
          <a:r>
            <a:rPr lang="fr-FR" sz="1100" b="1">
              <a:solidFill>
                <a:srgbClr val="FF0000"/>
              </a:solidFill>
              <a:latin typeface="inherit"/>
              <a:ea typeface="Times New Roman"/>
              <a:cs typeface="Times New Roman"/>
            </a:rPr>
            <a:t> </a:t>
          </a:r>
          <a:r>
            <a:rPr lang="fr-FR" sz="1100" b="1">
              <a:latin typeface="inherit"/>
              <a:ea typeface="Times New Roman"/>
              <a:cs typeface="Times New Roman"/>
            </a:rPr>
            <a:t>:</a:t>
          </a:r>
        </a:p>
        <a:p>
          <a:pPr algn="l"/>
          <a:r>
            <a:rPr lang="fr-FR" sz="1100" b="1">
              <a:latin typeface="inherit"/>
              <a:ea typeface="Times New Roman"/>
              <a:cs typeface="Times New Roman"/>
            </a:rPr>
            <a:t>: Cette différence entre les deux montants précomptes tva découle de la tva retenue de garantie qui n’est pas encore déclarée fiscalement et que nous allons retrouver lors de sa déclaration.</a:t>
          </a:r>
          <a:endParaRPr lang="fr-FR" sz="1100"/>
        </a:p>
      </xdr:txBody>
    </xdr:sp>
    <xdr:clientData/>
  </xdr:twoCellAnchor>
  <xdr:twoCellAnchor>
    <xdr:from>
      <xdr:col>17</xdr:col>
      <xdr:colOff>323850</xdr:colOff>
      <xdr:row>0</xdr:row>
      <xdr:rowOff>28575</xdr:rowOff>
    </xdr:from>
    <xdr:to>
      <xdr:col>19</xdr:col>
      <xdr:colOff>219075</xdr:colOff>
      <xdr:row>3</xdr:row>
      <xdr:rowOff>0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6800850" y="28575"/>
          <a:ext cx="657225" cy="5524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  <xdr:twoCellAnchor editAs="oneCell">
    <xdr:from>
      <xdr:col>22</xdr:col>
      <xdr:colOff>276225</xdr:colOff>
      <xdr:row>3</xdr:row>
      <xdr:rowOff>180975</xdr:rowOff>
    </xdr:from>
    <xdr:to>
      <xdr:col>31</xdr:col>
      <xdr:colOff>180975</xdr:colOff>
      <xdr:row>18</xdr:row>
      <xdr:rowOff>19050</xdr:rowOff>
    </xdr:to>
    <xdr:pic>
      <xdr:nvPicPr>
        <xdr:cNvPr id="5" name="Image 4" descr="167964351_4083893001669491_3407004616292883811_n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58225" y="752475"/>
          <a:ext cx="3333750" cy="3343275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ColWidth="5.7109375" defaultRowHeight="15"/>
  <cols>
    <col min="1" max="16384" width="5.7109375" style="103"/>
  </cols>
  <sheetData/>
  <sheetProtection password="C7AA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showGridLines="0" showRowColHeaders="0" workbookViewId="0"/>
  </sheetViews>
  <sheetFormatPr baseColWidth="10" defaultColWidth="5.7109375" defaultRowHeight="21"/>
  <cols>
    <col min="1" max="16384" width="5.7109375" style="1"/>
  </cols>
  <sheetData>
    <row r="1" spans="1:19">
      <c r="A1" s="5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3"/>
      <c r="S1" s="3"/>
    </row>
    <row r="2" spans="1:19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  <c r="R2" s="3"/>
      <c r="S2" s="3"/>
    </row>
    <row r="3" spans="1:19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  <c r="R3" s="3"/>
      <c r="S3" s="3"/>
    </row>
    <row r="4" spans="1:19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3"/>
      <c r="S4" s="3"/>
    </row>
    <row r="5" spans="1:19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108">
        <v>44106</v>
      </c>
      <c r="N5" s="108"/>
      <c r="O5" s="108"/>
      <c r="P5" s="55"/>
      <c r="Q5" s="56"/>
      <c r="R5" s="3"/>
      <c r="S5" s="3"/>
    </row>
    <row r="6" spans="1:19" ht="22.5">
      <c r="A6" s="74" t="s">
        <v>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7"/>
      <c r="R6" s="3"/>
      <c r="S6" s="3"/>
    </row>
    <row r="7" spans="1:19" ht="22.5">
      <c r="A7" s="49" t="s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8"/>
      <c r="R7" s="3"/>
      <c r="S7" s="3"/>
    </row>
    <row r="8" spans="1:19" ht="22.5">
      <c r="A8" s="49" t="s">
        <v>2</v>
      </c>
      <c r="B8" s="3"/>
      <c r="C8" s="3"/>
      <c r="D8" s="3"/>
      <c r="E8" s="3"/>
      <c r="F8" s="105">
        <v>2277957.5</v>
      </c>
      <c r="G8" s="105"/>
      <c r="H8" s="105"/>
      <c r="I8" s="105"/>
      <c r="J8" s="105"/>
      <c r="K8" s="30" t="s">
        <v>9</v>
      </c>
      <c r="L8" s="30"/>
      <c r="M8" s="3"/>
      <c r="N8" s="3"/>
      <c r="O8" s="3"/>
      <c r="P8" s="3"/>
      <c r="Q8" s="48"/>
      <c r="R8" s="3"/>
      <c r="S8" s="3"/>
    </row>
    <row r="9" spans="1:19" ht="22.5">
      <c r="A9" s="49" t="s">
        <v>3</v>
      </c>
      <c r="B9" s="3"/>
      <c r="C9" s="3"/>
      <c r="D9" s="3"/>
      <c r="E9" s="3"/>
      <c r="F9" s="3"/>
      <c r="G9" s="3"/>
      <c r="H9" s="3"/>
      <c r="I9" s="3"/>
      <c r="J9" s="106">
        <v>350000</v>
      </c>
      <c r="K9" s="106"/>
      <c r="L9" s="106"/>
      <c r="M9" s="106"/>
      <c r="N9" s="30" t="s">
        <v>4</v>
      </c>
      <c r="O9" s="3"/>
      <c r="P9" s="3"/>
      <c r="Q9" s="48"/>
      <c r="R9" s="3"/>
      <c r="S9" s="3"/>
    </row>
    <row r="10" spans="1:19" ht="22.5">
      <c r="A10" s="75" t="s">
        <v>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07">
        <v>119892.5</v>
      </c>
      <c r="O10" s="107"/>
      <c r="P10" s="107"/>
      <c r="Q10" s="76" t="s">
        <v>6</v>
      </c>
      <c r="R10" s="30"/>
      <c r="S10" s="3"/>
    </row>
    <row r="11" spans="1:19" ht="22.5">
      <c r="A11" s="3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5"/>
      <c r="O11" s="25"/>
      <c r="P11" s="25"/>
      <c r="Q11" s="31"/>
      <c r="R11" s="30"/>
      <c r="S11" s="3"/>
    </row>
    <row r="12" spans="1:19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</sheetData>
  <sheetProtection password="C7AA" sheet="1" objects="1" scenarios="1"/>
  <mergeCells count="4">
    <mergeCell ref="F8:J8"/>
    <mergeCell ref="J9:M9"/>
    <mergeCell ref="N10:P10"/>
    <mergeCell ref="M5:O5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7"/>
  <sheetViews>
    <sheetView showGridLines="0" showRowColHeaders="0" workbookViewId="0"/>
  </sheetViews>
  <sheetFormatPr baseColWidth="10" defaultColWidth="5.7109375" defaultRowHeight="21"/>
  <cols>
    <col min="1" max="16" width="5.7109375" style="1"/>
    <col min="17" max="17" width="8.140625" style="1" customWidth="1"/>
    <col min="18" max="18" width="17.85546875" style="1" hidden="1" customWidth="1"/>
    <col min="19" max="16384" width="5.7109375" style="1"/>
  </cols>
  <sheetData>
    <row r="1" spans="1:28">
      <c r="A1" s="57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9"/>
    </row>
    <row r="2" spans="1:28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</row>
    <row r="3" spans="1:28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/>
    </row>
    <row r="4" spans="1:28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2"/>
    </row>
    <row r="5" spans="1:28">
      <c r="A5" s="60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1:28">
      <c r="A6" s="60"/>
      <c r="B6" s="61"/>
      <c r="C6" s="61"/>
      <c r="D6" s="63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2"/>
      <c r="V6" s="2"/>
    </row>
    <row r="7" spans="1:28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  <c r="V7" s="2"/>
    </row>
    <row r="8" spans="1:28" ht="18" customHeight="1">
      <c r="A8" s="67" t="s">
        <v>7</v>
      </c>
      <c r="B8" s="3"/>
      <c r="C8" s="3"/>
      <c r="D8" s="3"/>
      <c r="E8" s="3"/>
      <c r="F8" s="3"/>
      <c r="G8" s="3"/>
      <c r="H8" s="3"/>
      <c r="I8" s="3"/>
      <c r="J8" s="3"/>
      <c r="K8" s="120">
        <f>Feuil1!M5</f>
        <v>44106</v>
      </c>
      <c r="L8" s="121"/>
      <c r="M8" s="122"/>
      <c r="N8" s="3"/>
      <c r="O8" s="3"/>
      <c r="P8" s="3"/>
      <c r="Q8" s="68"/>
    </row>
    <row r="9" spans="1:28" ht="15.75" customHeight="1">
      <c r="A9" s="6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68"/>
      <c r="R9" s="8">
        <v>0.19</v>
      </c>
    </row>
    <row r="10" spans="1:28">
      <c r="A10" s="6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68"/>
      <c r="R10" s="7">
        <v>2015000</v>
      </c>
    </row>
    <row r="11" spans="1:28">
      <c r="A11" s="124"/>
      <c r="B11" s="123"/>
      <c r="C11" s="117"/>
      <c r="D11" s="118"/>
      <c r="E11" s="118"/>
      <c r="F11" s="118"/>
      <c r="G11" s="118"/>
      <c r="H11" s="118"/>
      <c r="I11" s="123"/>
      <c r="J11" s="117"/>
      <c r="K11" s="118"/>
      <c r="L11" s="118"/>
      <c r="M11" s="123"/>
      <c r="N11" s="117"/>
      <c r="O11" s="118"/>
      <c r="P11" s="118"/>
      <c r="Q11" s="119"/>
      <c r="R11" s="10">
        <v>382850</v>
      </c>
      <c r="S11" s="5"/>
      <c r="T11" s="5"/>
      <c r="V11" s="128"/>
      <c r="W11" s="129"/>
      <c r="X11" s="129"/>
    </row>
    <row r="12" spans="1:28" ht="22.5">
      <c r="A12" s="109">
        <v>411000</v>
      </c>
      <c r="B12" s="110"/>
      <c r="C12" s="111" t="s">
        <v>8</v>
      </c>
      <c r="D12" s="112"/>
      <c r="E12" s="112"/>
      <c r="F12" s="112"/>
      <c r="G12" s="112"/>
      <c r="H12" s="112"/>
      <c r="I12" s="113"/>
      <c r="J12" s="114">
        <f>Feuil1!F8</f>
        <v>2277957.5</v>
      </c>
      <c r="K12" s="115"/>
      <c r="L12" s="115"/>
      <c r="M12" s="116"/>
      <c r="N12" s="117"/>
      <c r="O12" s="118"/>
      <c r="P12" s="118"/>
      <c r="Q12" s="119"/>
      <c r="R12" s="11">
        <f>J16*R9</f>
        <v>455591.5</v>
      </c>
      <c r="S12" s="5"/>
      <c r="T12" s="5"/>
      <c r="Y12" s="10"/>
      <c r="Z12" s="10"/>
      <c r="AA12" s="10"/>
    </row>
    <row r="13" spans="1:28" ht="22.5">
      <c r="A13" s="109">
        <v>411700</v>
      </c>
      <c r="B13" s="110"/>
      <c r="C13" s="131" t="s">
        <v>10</v>
      </c>
      <c r="D13" s="132"/>
      <c r="E13" s="132"/>
      <c r="F13" s="132"/>
      <c r="G13" s="132"/>
      <c r="H13" s="132"/>
      <c r="I13" s="133"/>
      <c r="J13" s="114">
        <f>Feuil1!N10</f>
        <v>119892.5</v>
      </c>
      <c r="K13" s="115"/>
      <c r="L13" s="115"/>
      <c r="M13" s="116"/>
      <c r="N13" s="117"/>
      <c r="O13" s="118"/>
      <c r="P13" s="118"/>
      <c r="Q13" s="119"/>
      <c r="R13" s="11">
        <f>R12-R11</f>
        <v>72741.5</v>
      </c>
      <c r="S13" s="5"/>
      <c r="T13" s="5"/>
      <c r="V13" s="4"/>
      <c r="Y13" s="10"/>
      <c r="Z13" s="10"/>
      <c r="AA13" s="10"/>
      <c r="AB13" s="3"/>
    </row>
    <row r="14" spans="1:28" ht="22.5">
      <c r="A14" s="109">
        <v>704000</v>
      </c>
      <c r="B14" s="110"/>
      <c r="C14" s="125" t="s">
        <v>11</v>
      </c>
      <c r="D14" s="126"/>
      <c r="E14" s="126"/>
      <c r="F14" s="126"/>
      <c r="G14" s="126"/>
      <c r="H14" s="126"/>
      <c r="I14" s="110"/>
      <c r="J14" s="117"/>
      <c r="K14" s="118"/>
      <c r="L14" s="118"/>
      <c r="M14" s="123"/>
      <c r="N14" s="114">
        <f>R14+R13</f>
        <v>2015000</v>
      </c>
      <c r="O14" s="115"/>
      <c r="P14" s="115"/>
      <c r="Q14" s="127"/>
      <c r="R14" s="9">
        <f>J16-R12</f>
        <v>1942258.5</v>
      </c>
      <c r="Y14" s="11"/>
      <c r="Z14" s="12"/>
      <c r="AA14" s="12"/>
    </row>
    <row r="15" spans="1:28" ht="22.5">
      <c r="A15" s="109">
        <v>445710</v>
      </c>
      <c r="B15" s="110"/>
      <c r="C15" s="125" t="s">
        <v>12</v>
      </c>
      <c r="D15" s="126"/>
      <c r="E15" s="126"/>
      <c r="F15" s="126"/>
      <c r="G15" s="126"/>
      <c r="H15" s="126"/>
      <c r="I15" s="110"/>
      <c r="J15" s="117"/>
      <c r="K15" s="118"/>
      <c r="L15" s="118"/>
      <c r="M15" s="123"/>
      <c r="N15" s="114">
        <f>R12-R13</f>
        <v>382850</v>
      </c>
      <c r="O15" s="115"/>
      <c r="P15" s="115"/>
      <c r="Q15" s="127"/>
      <c r="T15" s="6"/>
      <c r="U15" s="5"/>
      <c r="V15" s="5"/>
      <c r="Y15" s="6"/>
      <c r="Z15" s="5"/>
      <c r="AA15" s="5"/>
    </row>
    <row r="16" spans="1:28">
      <c r="A16" s="109"/>
      <c r="B16" s="110"/>
      <c r="C16" s="125"/>
      <c r="D16" s="126"/>
      <c r="E16" s="126"/>
      <c r="F16" s="126"/>
      <c r="G16" s="126"/>
      <c r="H16" s="126"/>
      <c r="I16" s="110"/>
      <c r="J16" s="130">
        <f>J12+J13</f>
        <v>2397850</v>
      </c>
      <c r="K16" s="118"/>
      <c r="L16" s="118"/>
      <c r="M16" s="123"/>
      <c r="N16" s="130">
        <f>N14+N15</f>
        <v>2397850</v>
      </c>
      <c r="O16" s="118"/>
      <c r="P16" s="118"/>
      <c r="Q16" s="119"/>
      <c r="T16" s="6"/>
      <c r="U16" s="5"/>
      <c r="V16" s="5"/>
    </row>
    <row r="17" spans="1:22">
      <c r="A17" s="6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68"/>
      <c r="T17" s="6"/>
      <c r="U17" s="5"/>
      <c r="V17" s="5"/>
    </row>
    <row r="18" spans="1:22">
      <c r="A18" s="70" t="s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68"/>
    </row>
    <row r="19" spans="1:22">
      <c r="A19" s="124"/>
      <c r="B19" s="123"/>
      <c r="C19" s="117"/>
      <c r="D19" s="118"/>
      <c r="E19" s="118"/>
      <c r="F19" s="118"/>
      <c r="G19" s="118"/>
      <c r="H19" s="118"/>
      <c r="I19" s="123"/>
      <c r="J19" s="117"/>
      <c r="K19" s="118"/>
      <c r="L19" s="118"/>
      <c r="M19" s="123"/>
      <c r="N19" s="117"/>
      <c r="O19" s="118"/>
      <c r="P19" s="118"/>
      <c r="Q19" s="119"/>
    </row>
    <row r="20" spans="1:22" ht="22.5">
      <c r="A20" s="109">
        <v>512000</v>
      </c>
      <c r="B20" s="110"/>
      <c r="C20" s="111" t="s">
        <v>14</v>
      </c>
      <c r="D20" s="112"/>
      <c r="E20" s="112"/>
      <c r="F20" s="112"/>
      <c r="G20" s="112"/>
      <c r="H20" s="112"/>
      <c r="I20" s="113"/>
      <c r="J20" s="114">
        <f>J12</f>
        <v>2277957.5</v>
      </c>
      <c r="K20" s="115"/>
      <c r="L20" s="115"/>
      <c r="M20" s="116"/>
      <c r="N20" s="117"/>
      <c r="O20" s="118"/>
      <c r="P20" s="118"/>
      <c r="Q20" s="119"/>
    </row>
    <row r="21" spans="1:22" ht="22.5">
      <c r="A21" s="109">
        <v>411000</v>
      </c>
      <c r="B21" s="110"/>
      <c r="C21" s="131" t="s">
        <v>15</v>
      </c>
      <c r="D21" s="132"/>
      <c r="E21" s="132"/>
      <c r="F21" s="132"/>
      <c r="G21" s="132"/>
      <c r="H21" s="132"/>
      <c r="I21" s="133"/>
      <c r="J21" s="114">
        <f>Feuil1!N13</f>
        <v>0</v>
      </c>
      <c r="K21" s="115"/>
      <c r="L21" s="115"/>
      <c r="M21" s="116"/>
      <c r="N21" s="114">
        <f>J20</f>
        <v>2277957.5</v>
      </c>
      <c r="O21" s="115"/>
      <c r="P21" s="115"/>
      <c r="Q21" s="127"/>
    </row>
    <row r="22" spans="1:22">
      <c r="A22" s="6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8"/>
    </row>
    <row r="23" spans="1:22">
      <c r="A23" s="70" t="s">
        <v>16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120">
        <f>K8</f>
        <v>44106</v>
      </c>
      <c r="M23" s="121"/>
      <c r="N23" s="122"/>
      <c r="O23" s="3"/>
      <c r="P23" s="3"/>
      <c r="Q23" s="68"/>
    </row>
    <row r="24" spans="1:22">
      <c r="A24" s="124"/>
      <c r="B24" s="123"/>
      <c r="C24" s="117"/>
      <c r="D24" s="118"/>
      <c r="E24" s="118"/>
      <c r="F24" s="118"/>
      <c r="G24" s="118"/>
      <c r="H24" s="118"/>
      <c r="I24" s="123"/>
      <c r="J24" s="117"/>
      <c r="K24" s="118"/>
      <c r="L24" s="118"/>
      <c r="M24" s="123"/>
      <c r="N24" s="117"/>
      <c r="O24" s="118"/>
      <c r="P24" s="118"/>
      <c r="Q24" s="119"/>
    </row>
    <row r="25" spans="1:22" ht="22.5">
      <c r="A25" s="109">
        <v>445710</v>
      </c>
      <c r="B25" s="110"/>
      <c r="C25" s="111" t="s">
        <v>17</v>
      </c>
      <c r="D25" s="112"/>
      <c r="E25" s="112"/>
      <c r="F25" s="112"/>
      <c r="G25" s="112"/>
      <c r="H25" s="112"/>
      <c r="I25" s="113"/>
      <c r="J25" s="114">
        <f>N15</f>
        <v>382850</v>
      </c>
      <c r="K25" s="115"/>
      <c r="L25" s="115"/>
      <c r="M25" s="116"/>
      <c r="N25" s="117"/>
      <c r="O25" s="118"/>
      <c r="P25" s="118"/>
      <c r="Q25" s="119"/>
    </row>
    <row r="26" spans="1:22" ht="22.5">
      <c r="A26" s="109">
        <v>445670</v>
      </c>
      <c r="B26" s="110"/>
      <c r="C26" s="131" t="s">
        <v>18</v>
      </c>
      <c r="D26" s="132"/>
      <c r="E26" s="132"/>
      <c r="F26" s="132"/>
      <c r="G26" s="132"/>
      <c r="H26" s="132"/>
      <c r="I26" s="133"/>
      <c r="J26" s="114"/>
      <c r="K26" s="115"/>
      <c r="L26" s="115"/>
      <c r="M26" s="116"/>
      <c r="N26" s="114">
        <f>J25</f>
        <v>382850</v>
      </c>
      <c r="O26" s="115"/>
      <c r="P26" s="115"/>
      <c r="Q26" s="127"/>
    </row>
    <row r="27" spans="1:22">
      <c r="A27" s="7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3"/>
    </row>
  </sheetData>
  <sheetProtection password="C7AA" sheet="1" objects="1" scenarios="1"/>
  <mergeCells count="51">
    <mergeCell ref="A26:B26"/>
    <mergeCell ref="C26:I26"/>
    <mergeCell ref="J26:M26"/>
    <mergeCell ref="N26:Q26"/>
    <mergeCell ref="L23:N23"/>
    <mergeCell ref="A24:B24"/>
    <mergeCell ref="C24:I24"/>
    <mergeCell ref="J24:M24"/>
    <mergeCell ref="N24:Q24"/>
    <mergeCell ref="A25:B25"/>
    <mergeCell ref="C25:I25"/>
    <mergeCell ref="J25:M25"/>
    <mergeCell ref="N25:Q25"/>
    <mergeCell ref="A20:B20"/>
    <mergeCell ref="C20:I20"/>
    <mergeCell ref="J20:M20"/>
    <mergeCell ref="N20:Q20"/>
    <mergeCell ref="A21:B21"/>
    <mergeCell ref="C21:I21"/>
    <mergeCell ref="J21:M21"/>
    <mergeCell ref="N21:Q21"/>
    <mergeCell ref="A19:B19"/>
    <mergeCell ref="C19:I19"/>
    <mergeCell ref="J19:M19"/>
    <mergeCell ref="N19:Q19"/>
    <mergeCell ref="V11:X11"/>
    <mergeCell ref="A15:B15"/>
    <mergeCell ref="C15:I15"/>
    <mergeCell ref="J15:M15"/>
    <mergeCell ref="N15:Q15"/>
    <mergeCell ref="A16:B16"/>
    <mergeCell ref="C16:I16"/>
    <mergeCell ref="J16:M16"/>
    <mergeCell ref="N16:Q16"/>
    <mergeCell ref="A13:B13"/>
    <mergeCell ref="C13:I13"/>
    <mergeCell ref="J13:M13"/>
    <mergeCell ref="N13:Q13"/>
    <mergeCell ref="A14:B14"/>
    <mergeCell ref="C14:I14"/>
    <mergeCell ref="J14:M14"/>
    <mergeCell ref="N14:Q14"/>
    <mergeCell ref="A12:B12"/>
    <mergeCell ref="C12:I12"/>
    <mergeCell ref="J12:M12"/>
    <mergeCell ref="N12:Q12"/>
    <mergeCell ref="K8:M8"/>
    <mergeCell ref="J11:M11"/>
    <mergeCell ref="N11:Q11"/>
    <mergeCell ref="A11:B11"/>
    <mergeCell ref="C11:I11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8"/>
  <sheetViews>
    <sheetView showGridLines="0" showRowColHeaders="0" workbookViewId="0">
      <selection activeCell="H8" sqref="H8"/>
    </sheetView>
  </sheetViews>
  <sheetFormatPr baseColWidth="10" defaultColWidth="5.7109375" defaultRowHeight="15"/>
  <cols>
    <col min="18" max="18" width="8.7109375" hidden="1" customWidth="1"/>
    <col min="19" max="19" width="6" hidden="1" customWidth="1"/>
    <col min="20" max="20" width="11.85546875" hidden="1" customWidth="1"/>
    <col min="22" max="22" width="6" bestFit="1" customWidth="1"/>
  </cols>
  <sheetData>
    <row r="1" spans="1:2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3" ht="21">
      <c r="A2" s="78"/>
      <c r="B2" s="78"/>
      <c r="C2" s="140" t="s">
        <v>19</v>
      </c>
      <c r="D2" s="140"/>
      <c r="E2" s="139">
        <v>44136</v>
      </c>
      <c r="F2" s="139"/>
      <c r="G2" s="139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3" ht="15.75">
      <c r="A4" s="79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23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1:23" ht="25.5">
      <c r="A6" s="78"/>
      <c r="B6" s="80" t="s">
        <v>20</v>
      </c>
      <c r="C6" s="78"/>
      <c r="D6" s="78"/>
      <c r="E6" s="78"/>
      <c r="F6" s="78"/>
      <c r="G6" s="78"/>
      <c r="H6" s="78"/>
      <c r="I6" s="78"/>
      <c r="J6" s="78"/>
      <c r="K6" s="141">
        <f>Feuil1!F8/Feuil4!R6</f>
        <v>1914250</v>
      </c>
      <c r="L6" s="141"/>
      <c r="M6" s="141"/>
      <c r="N6" s="141"/>
      <c r="O6" s="141"/>
      <c r="P6" s="78"/>
      <c r="Q6" s="78"/>
      <c r="R6" s="13">
        <v>1.19</v>
      </c>
    </row>
    <row r="7" spans="1:23" ht="22.5">
      <c r="A7" s="78"/>
      <c r="B7" s="81" t="s">
        <v>21</v>
      </c>
      <c r="C7" s="78"/>
      <c r="D7" s="78"/>
      <c r="E7" s="78"/>
      <c r="F7" s="142">
        <f>K6*R7</f>
        <v>363707.5</v>
      </c>
      <c r="G7" s="143"/>
      <c r="H7" s="143"/>
      <c r="I7" s="143"/>
      <c r="J7" s="78"/>
      <c r="K7" s="78"/>
      <c r="L7" s="78"/>
      <c r="M7" s="78"/>
      <c r="N7" s="78"/>
      <c r="O7" s="78"/>
      <c r="P7" s="78"/>
      <c r="Q7" s="78"/>
      <c r="R7" s="14">
        <v>0.19</v>
      </c>
      <c r="V7" s="134"/>
      <c r="W7" s="134"/>
    </row>
    <row r="8" spans="1:23" ht="22.5">
      <c r="A8" s="78"/>
      <c r="B8" s="81" t="s">
        <v>22</v>
      </c>
      <c r="C8" s="78"/>
      <c r="D8" s="78"/>
      <c r="E8" s="78"/>
      <c r="F8" s="84">
        <v>0.25</v>
      </c>
      <c r="G8" s="82" t="s">
        <v>23</v>
      </c>
      <c r="H8" s="83">
        <v>0.75</v>
      </c>
      <c r="I8" s="78"/>
      <c r="J8" s="78"/>
      <c r="K8" s="144">
        <f>K6*H8</f>
        <v>1435687.5</v>
      </c>
      <c r="L8" s="144"/>
      <c r="M8" s="144"/>
      <c r="N8" s="144"/>
      <c r="O8" s="78"/>
      <c r="P8" s="78"/>
      <c r="Q8" s="78"/>
      <c r="R8" s="14">
        <v>0.02</v>
      </c>
      <c r="V8" s="134"/>
      <c r="W8" s="134"/>
    </row>
    <row r="9" spans="1:23">
      <c r="A9" s="33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34"/>
    </row>
    <row r="10" spans="1:23" ht="15.75">
      <c r="A10" s="33"/>
      <c r="B10" s="3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34"/>
      <c r="V10" s="135"/>
      <c r="W10" s="136"/>
    </row>
    <row r="11" spans="1:23" ht="21">
      <c r="A11" s="145"/>
      <c r="B11" s="123"/>
      <c r="C11" s="146" t="s">
        <v>24</v>
      </c>
      <c r="D11" s="147"/>
      <c r="E11" s="147"/>
      <c r="F11" s="147"/>
      <c r="G11" s="147"/>
      <c r="H11" s="147"/>
      <c r="I11" s="148"/>
      <c r="J11" s="117"/>
      <c r="K11" s="118"/>
      <c r="L11" s="118"/>
      <c r="M11" s="123"/>
      <c r="N11" s="117"/>
      <c r="O11" s="118"/>
      <c r="P11" s="118"/>
      <c r="Q11" s="138"/>
    </row>
    <row r="12" spans="1:23" ht="22.5">
      <c r="A12" s="137">
        <v>642000</v>
      </c>
      <c r="B12" s="110"/>
      <c r="C12" s="111" t="s">
        <v>27</v>
      </c>
      <c r="D12" s="112"/>
      <c r="E12" s="112"/>
      <c r="F12" s="112"/>
      <c r="G12" s="112"/>
      <c r="H12" s="112"/>
      <c r="I12" s="113"/>
      <c r="J12" s="114">
        <f>K8*R8</f>
        <v>28713.75</v>
      </c>
      <c r="K12" s="115"/>
      <c r="L12" s="115"/>
      <c r="M12" s="116"/>
      <c r="N12" s="117"/>
      <c r="O12" s="118"/>
      <c r="P12" s="118"/>
      <c r="Q12" s="138"/>
    </row>
    <row r="13" spans="1:23" ht="22.5">
      <c r="A13" s="137">
        <v>445500</v>
      </c>
      <c r="B13" s="110"/>
      <c r="C13" s="131" t="s">
        <v>25</v>
      </c>
      <c r="D13" s="132"/>
      <c r="E13" s="132"/>
      <c r="F13" s="132"/>
      <c r="G13" s="132"/>
      <c r="H13" s="132"/>
      <c r="I13" s="133"/>
      <c r="J13" s="114">
        <f>Feuil1!J9-Feuil4!F7</f>
        <v>-13707.5</v>
      </c>
      <c r="K13" s="115"/>
      <c r="L13" s="115"/>
      <c r="M13" s="116"/>
      <c r="N13" s="117"/>
      <c r="O13" s="118"/>
      <c r="P13" s="118"/>
      <c r="Q13" s="138"/>
      <c r="R13">
        <v>13707.5</v>
      </c>
      <c r="S13">
        <v>13707.5</v>
      </c>
      <c r="T13" s="24">
        <f>F7-Feuil1!J9</f>
        <v>13707.5</v>
      </c>
    </row>
    <row r="14" spans="1:23" ht="22.5">
      <c r="A14" s="137">
        <v>447000</v>
      </c>
      <c r="B14" s="110"/>
      <c r="C14" s="125" t="s">
        <v>26</v>
      </c>
      <c r="D14" s="126"/>
      <c r="E14" s="126"/>
      <c r="F14" s="126"/>
      <c r="G14" s="126"/>
      <c r="H14" s="126"/>
      <c r="I14" s="110"/>
      <c r="J14" s="117"/>
      <c r="K14" s="118"/>
      <c r="L14" s="118"/>
      <c r="M14" s="123"/>
      <c r="N14" s="114">
        <f>J12+T13</f>
        <v>42421.25</v>
      </c>
      <c r="O14" s="115"/>
      <c r="P14" s="115"/>
      <c r="Q14" s="149"/>
      <c r="S14" s="2"/>
    </row>
    <row r="15" spans="1:23" ht="21">
      <c r="A15" s="137"/>
      <c r="B15" s="110"/>
      <c r="C15" s="125"/>
      <c r="D15" s="126"/>
      <c r="E15" s="126"/>
      <c r="F15" s="126"/>
      <c r="G15" s="126"/>
      <c r="H15" s="126"/>
      <c r="I15" s="110"/>
      <c r="J15" s="130">
        <f>J12+T13</f>
        <v>42421.25</v>
      </c>
      <c r="K15" s="118"/>
      <c r="L15" s="118"/>
      <c r="M15" s="123"/>
      <c r="N15" s="130">
        <f>N14</f>
        <v>42421.25</v>
      </c>
      <c r="O15" s="118"/>
      <c r="P15" s="118"/>
      <c r="Q15" s="138"/>
      <c r="S15" s="134"/>
      <c r="T15" s="134"/>
    </row>
    <row r="16" spans="1:23">
      <c r="A16" s="33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34"/>
      <c r="S16" s="135"/>
      <c r="T16" s="136"/>
    </row>
    <row r="17" spans="1:17" ht="21">
      <c r="A17" s="145"/>
      <c r="B17" s="123"/>
      <c r="C17" s="146" t="s">
        <v>28</v>
      </c>
      <c r="D17" s="147"/>
      <c r="E17" s="147"/>
      <c r="F17" s="147"/>
      <c r="G17" s="147"/>
      <c r="H17" s="147"/>
      <c r="I17" s="148"/>
      <c r="J17" s="117"/>
      <c r="K17" s="118"/>
      <c r="L17" s="118"/>
      <c r="M17" s="123"/>
      <c r="N17" s="117"/>
      <c r="O17" s="118"/>
      <c r="P17" s="118"/>
      <c r="Q17" s="138"/>
    </row>
    <row r="18" spans="1:17" ht="22.5">
      <c r="A18" s="137">
        <v>445670</v>
      </c>
      <c r="B18" s="110"/>
      <c r="C18" s="111" t="s">
        <v>18</v>
      </c>
      <c r="D18" s="112"/>
      <c r="E18" s="112"/>
      <c r="F18" s="112"/>
      <c r="G18" s="112"/>
      <c r="H18" s="112"/>
      <c r="I18" s="113"/>
      <c r="J18" s="114">
        <f>J13</f>
        <v>-13707.5</v>
      </c>
      <c r="K18" s="115"/>
      <c r="L18" s="115"/>
      <c r="M18" s="116"/>
      <c r="N18" s="117"/>
      <c r="O18" s="118"/>
      <c r="P18" s="118"/>
      <c r="Q18" s="138"/>
    </row>
    <row r="19" spans="1:17" ht="22.5">
      <c r="A19" s="137">
        <v>445500</v>
      </c>
      <c r="B19" s="110"/>
      <c r="C19" s="125" t="s">
        <v>29</v>
      </c>
      <c r="D19" s="126"/>
      <c r="E19" s="126"/>
      <c r="F19" s="126"/>
      <c r="G19" s="126"/>
      <c r="H19" s="126"/>
      <c r="I19" s="110"/>
      <c r="J19" s="114"/>
      <c r="K19" s="115"/>
      <c r="L19" s="115"/>
      <c r="M19" s="116"/>
      <c r="N19" s="114">
        <f>J18</f>
        <v>-13707.5</v>
      </c>
      <c r="O19" s="115"/>
      <c r="P19" s="115"/>
      <c r="Q19" s="149"/>
    </row>
    <row r="20" spans="1:17" ht="21">
      <c r="A20" s="137"/>
      <c r="B20" s="110"/>
      <c r="C20" s="125"/>
      <c r="D20" s="126"/>
      <c r="E20" s="126"/>
      <c r="F20" s="126"/>
      <c r="G20" s="126"/>
      <c r="H20" s="126"/>
      <c r="I20" s="110"/>
      <c r="J20" s="130">
        <f>J18+J19</f>
        <v>-13707.5</v>
      </c>
      <c r="K20" s="118"/>
      <c r="L20" s="118"/>
      <c r="M20" s="123"/>
      <c r="N20" s="130">
        <f>N18+N19</f>
        <v>-13707.5</v>
      </c>
      <c r="O20" s="118"/>
      <c r="P20" s="118"/>
      <c r="Q20" s="138"/>
    </row>
    <row r="21" spans="1:17">
      <c r="A21" s="33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34"/>
    </row>
    <row r="22" spans="1:17" ht="15.75">
      <c r="A22" s="3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34"/>
    </row>
    <row r="23" spans="1:17" ht="21">
      <c r="A23" s="145"/>
      <c r="B23" s="123"/>
      <c r="C23" s="146" t="s">
        <v>30</v>
      </c>
      <c r="D23" s="147"/>
      <c r="E23" s="147"/>
      <c r="F23" s="147"/>
      <c r="G23" s="147"/>
      <c r="H23" s="147"/>
      <c r="I23" s="148"/>
      <c r="J23" s="117"/>
      <c r="K23" s="118"/>
      <c r="L23" s="118"/>
      <c r="M23" s="123"/>
      <c r="N23" s="117"/>
      <c r="O23" s="118"/>
      <c r="P23" s="118"/>
      <c r="Q23" s="138"/>
    </row>
    <row r="24" spans="1:17" ht="22.5">
      <c r="A24" s="137">
        <v>447000</v>
      </c>
      <c r="B24" s="110"/>
      <c r="C24" s="111" t="s">
        <v>31</v>
      </c>
      <c r="D24" s="112"/>
      <c r="E24" s="112"/>
      <c r="F24" s="112"/>
      <c r="G24" s="112"/>
      <c r="H24" s="112"/>
      <c r="I24" s="113"/>
      <c r="J24" s="114">
        <f>N14</f>
        <v>42421.25</v>
      </c>
      <c r="K24" s="115"/>
      <c r="L24" s="115"/>
      <c r="M24" s="116"/>
      <c r="N24" s="117"/>
      <c r="O24" s="118"/>
      <c r="P24" s="118"/>
      <c r="Q24" s="138"/>
    </row>
    <row r="25" spans="1:17" ht="22.5">
      <c r="A25" s="137">
        <v>512000</v>
      </c>
      <c r="B25" s="110"/>
      <c r="C25" s="125" t="s">
        <v>14</v>
      </c>
      <c r="D25" s="126"/>
      <c r="E25" s="126"/>
      <c r="F25" s="126"/>
      <c r="G25" s="126"/>
      <c r="H25" s="126"/>
      <c r="I25" s="110"/>
      <c r="J25" s="114"/>
      <c r="K25" s="115"/>
      <c r="L25" s="115"/>
      <c r="M25" s="116"/>
      <c r="N25" s="114">
        <f>J24</f>
        <v>42421.25</v>
      </c>
      <c r="O25" s="115"/>
      <c r="P25" s="115"/>
      <c r="Q25" s="149"/>
    </row>
    <row r="26" spans="1:17" ht="21">
      <c r="A26" s="137"/>
      <c r="B26" s="110"/>
      <c r="C26" s="125"/>
      <c r="D26" s="126"/>
      <c r="E26" s="126"/>
      <c r="F26" s="126"/>
      <c r="G26" s="126"/>
      <c r="H26" s="126"/>
      <c r="I26" s="110"/>
      <c r="J26" s="130">
        <f>J24+J25</f>
        <v>42421.25</v>
      </c>
      <c r="K26" s="118"/>
      <c r="L26" s="118"/>
      <c r="M26" s="123"/>
      <c r="N26" s="130">
        <f>N24+N25</f>
        <v>42421.25</v>
      </c>
      <c r="O26" s="118"/>
      <c r="P26" s="118"/>
      <c r="Q26" s="138"/>
    </row>
    <row r="27" spans="1:17" ht="15.75" thickBot="1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</row>
    <row r="28" spans="1:17" ht="15.75" thickTop="1"/>
  </sheetData>
  <sheetProtection password="C7AA" sheet="1" objects="1" scenarios="1"/>
  <mergeCells count="62">
    <mergeCell ref="A26:B26"/>
    <mergeCell ref="C26:I26"/>
    <mergeCell ref="J26:M26"/>
    <mergeCell ref="N26:Q26"/>
    <mergeCell ref="A24:B24"/>
    <mergeCell ref="C24:I24"/>
    <mergeCell ref="J24:M24"/>
    <mergeCell ref="N24:Q24"/>
    <mergeCell ref="A25:B25"/>
    <mergeCell ref="C25:I25"/>
    <mergeCell ref="J25:M25"/>
    <mergeCell ref="N25:Q25"/>
    <mergeCell ref="A20:B20"/>
    <mergeCell ref="C20:I20"/>
    <mergeCell ref="J20:M20"/>
    <mergeCell ref="N20:Q20"/>
    <mergeCell ref="A23:B23"/>
    <mergeCell ref="C23:I23"/>
    <mergeCell ref="J23:M23"/>
    <mergeCell ref="N23:Q23"/>
    <mergeCell ref="A19:B19"/>
    <mergeCell ref="C19:I19"/>
    <mergeCell ref="J19:M19"/>
    <mergeCell ref="N19:Q19"/>
    <mergeCell ref="A17:B17"/>
    <mergeCell ref="C17:I17"/>
    <mergeCell ref="J17:M17"/>
    <mergeCell ref="N17:Q17"/>
    <mergeCell ref="A18:B18"/>
    <mergeCell ref="C18:I18"/>
    <mergeCell ref="J18:M18"/>
    <mergeCell ref="N18:Q18"/>
    <mergeCell ref="N15:Q15"/>
    <mergeCell ref="A15:B15"/>
    <mergeCell ref="C15:I15"/>
    <mergeCell ref="J15:M15"/>
    <mergeCell ref="A13:B13"/>
    <mergeCell ref="C13:I13"/>
    <mergeCell ref="J13:M13"/>
    <mergeCell ref="N13:Q13"/>
    <mergeCell ref="A14:B14"/>
    <mergeCell ref="C14:I14"/>
    <mergeCell ref="J14:M14"/>
    <mergeCell ref="N14:Q14"/>
    <mergeCell ref="A12:B12"/>
    <mergeCell ref="C12:I12"/>
    <mergeCell ref="J12:M12"/>
    <mergeCell ref="N12:Q12"/>
    <mergeCell ref="E2:G2"/>
    <mergeCell ref="C2:D2"/>
    <mergeCell ref="K6:O6"/>
    <mergeCell ref="F7:I7"/>
    <mergeCell ref="K8:N8"/>
    <mergeCell ref="A11:B11"/>
    <mergeCell ref="C11:I11"/>
    <mergeCell ref="J11:M11"/>
    <mergeCell ref="N11:Q11"/>
    <mergeCell ref="S15:T15"/>
    <mergeCell ref="S16:T16"/>
    <mergeCell ref="V7:W7"/>
    <mergeCell ref="V8:W8"/>
    <mergeCell ref="V10:W10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S36"/>
  <sheetViews>
    <sheetView showGridLines="0" showRowColHeaders="0" topLeftCell="C1" workbookViewId="0">
      <selection activeCell="V7" sqref="V7"/>
    </sheetView>
  </sheetViews>
  <sheetFormatPr baseColWidth="10" defaultColWidth="5.7109375" defaultRowHeight="15"/>
  <cols>
    <col min="18" max="18" width="9.7109375" hidden="1" customWidth="1"/>
    <col min="19" max="19" width="11.85546875" hidden="1" customWidth="1"/>
  </cols>
  <sheetData>
    <row r="2" spans="1:19" ht="21">
      <c r="A2" s="87"/>
      <c r="B2" s="88"/>
      <c r="C2" s="152" t="s">
        <v>19</v>
      </c>
      <c r="D2" s="153"/>
      <c r="E2" s="154">
        <v>44284</v>
      </c>
      <c r="F2" s="155"/>
      <c r="G2" s="156"/>
      <c r="H2" s="88"/>
      <c r="I2" s="88"/>
      <c r="J2" s="88"/>
      <c r="K2" s="88"/>
      <c r="L2" s="88"/>
      <c r="M2" s="88"/>
      <c r="N2" s="88"/>
      <c r="O2" s="88"/>
      <c r="P2" s="88"/>
      <c r="Q2" s="89"/>
    </row>
    <row r="3" spans="1:19" ht="21">
      <c r="A3" s="90"/>
      <c r="B3" s="91"/>
      <c r="C3" s="92"/>
      <c r="D3" s="92"/>
      <c r="E3" s="93"/>
      <c r="F3" s="93"/>
      <c r="G3" s="93"/>
      <c r="H3" s="91"/>
      <c r="I3" s="91"/>
      <c r="J3" s="91"/>
      <c r="K3" s="91"/>
      <c r="L3" s="91"/>
      <c r="M3" s="91"/>
      <c r="N3" s="91"/>
      <c r="O3" s="91"/>
      <c r="P3" s="91"/>
      <c r="Q3" s="94"/>
    </row>
    <row r="4" spans="1:19" ht="21">
      <c r="A4" s="90"/>
      <c r="B4" s="91"/>
      <c r="C4" s="92"/>
      <c r="D4" s="92"/>
      <c r="E4" s="93"/>
      <c r="F4" s="93"/>
      <c r="G4" s="93"/>
      <c r="H4" s="91"/>
      <c r="I4" s="91"/>
      <c r="J4" s="91"/>
      <c r="K4" s="91"/>
      <c r="L4" s="91"/>
      <c r="M4" s="91"/>
      <c r="N4" s="91"/>
      <c r="O4" s="91"/>
      <c r="P4" s="91"/>
      <c r="Q4" s="94"/>
    </row>
    <row r="5" spans="1:19" ht="21">
      <c r="A5" s="90"/>
      <c r="B5" s="91"/>
      <c r="C5" s="92"/>
      <c r="D5" s="92"/>
      <c r="E5" s="93"/>
      <c r="F5" s="93"/>
      <c r="G5" s="93"/>
      <c r="H5" s="91"/>
      <c r="I5" s="91"/>
      <c r="J5" s="91"/>
      <c r="K5" s="91"/>
      <c r="L5" s="91"/>
      <c r="M5" s="91"/>
      <c r="N5" s="91"/>
      <c r="O5" s="91"/>
      <c r="P5" s="91"/>
      <c r="Q5" s="94"/>
    </row>
    <row r="6" spans="1:19" ht="21">
      <c r="A6" s="95"/>
      <c r="B6" s="96"/>
      <c r="C6" s="97"/>
      <c r="D6" s="97"/>
      <c r="E6" s="98"/>
      <c r="F6" s="98"/>
      <c r="G6" s="98"/>
      <c r="H6" s="96"/>
      <c r="I6" s="96"/>
      <c r="J6" s="96"/>
      <c r="K6" s="96"/>
      <c r="L6" s="96"/>
      <c r="M6" s="96"/>
      <c r="N6" s="96"/>
      <c r="O6" s="96"/>
      <c r="P6" s="96"/>
      <c r="Q6" s="99"/>
    </row>
    <row r="7" spans="1:19" ht="21">
      <c r="A7" s="150"/>
      <c r="B7" s="151"/>
      <c r="C7" s="157" t="s">
        <v>33</v>
      </c>
      <c r="D7" s="158"/>
      <c r="E7" s="158"/>
      <c r="F7" s="158"/>
      <c r="G7" s="158"/>
      <c r="H7" s="158"/>
      <c r="I7" s="159"/>
      <c r="J7" s="169"/>
      <c r="K7" s="170"/>
      <c r="L7" s="170"/>
      <c r="M7" s="151"/>
      <c r="N7" s="169"/>
      <c r="O7" s="170"/>
      <c r="P7" s="170"/>
      <c r="Q7" s="171"/>
    </row>
    <row r="8" spans="1:19" ht="22.5">
      <c r="A8" s="137">
        <v>512000</v>
      </c>
      <c r="B8" s="110"/>
      <c r="C8" s="111" t="s">
        <v>14</v>
      </c>
      <c r="D8" s="112"/>
      <c r="E8" s="112"/>
      <c r="F8" s="112"/>
      <c r="G8" s="112"/>
      <c r="H8" s="112"/>
      <c r="I8" s="113"/>
      <c r="J8" s="114">
        <f>Feuil1!N10</f>
        <v>119892.5</v>
      </c>
      <c r="K8" s="115"/>
      <c r="L8" s="115"/>
      <c r="M8" s="116"/>
      <c r="N8" s="117"/>
      <c r="O8" s="118"/>
      <c r="P8" s="118"/>
      <c r="Q8" s="138"/>
    </row>
    <row r="9" spans="1:19" ht="22.5">
      <c r="A9" s="137">
        <v>411000</v>
      </c>
      <c r="B9" s="110"/>
      <c r="C9" s="125" t="s">
        <v>34</v>
      </c>
      <c r="D9" s="126"/>
      <c r="E9" s="126"/>
      <c r="F9" s="126"/>
      <c r="G9" s="126"/>
      <c r="H9" s="126"/>
      <c r="I9" s="110"/>
      <c r="J9" s="114"/>
      <c r="K9" s="115"/>
      <c r="L9" s="115"/>
      <c r="M9" s="116"/>
      <c r="N9" s="114">
        <f>J8</f>
        <v>119892.5</v>
      </c>
      <c r="O9" s="115"/>
      <c r="P9" s="115"/>
      <c r="Q9" s="149"/>
    </row>
    <row r="10" spans="1:19">
      <c r="A10" s="33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34"/>
    </row>
    <row r="11" spans="1:19" ht="15.75">
      <c r="A11" s="32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34"/>
    </row>
    <row r="12" spans="1:19">
      <c r="A12" s="33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34"/>
    </row>
    <row r="13" spans="1:19" ht="25.5">
      <c r="A13" s="33"/>
      <c r="B13" s="35" t="s">
        <v>20</v>
      </c>
      <c r="C13" s="18"/>
      <c r="D13" s="18"/>
      <c r="E13" s="18"/>
      <c r="F13" s="18"/>
      <c r="G13" s="18"/>
      <c r="H13" s="18"/>
      <c r="I13" s="18"/>
      <c r="J13" s="18"/>
      <c r="K13" s="160">
        <f>N9/R13</f>
        <v>100750</v>
      </c>
      <c r="L13" s="161"/>
      <c r="M13" s="161"/>
      <c r="N13" s="161"/>
      <c r="O13" s="162"/>
      <c r="P13" s="18"/>
      <c r="Q13" s="34"/>
      <c r="R13" s="13">
        <v>1.19</v>
      </c>
      <c r="S13" s="24">
        <f>F14</f>
        <v>19142.5</v>
      </c>
    </row>
    <row r="14" spans="1:19" ht="22.5">
      <c r="A14" s="33"/>
      <c r="B14" s="36" t="s">
        <v>21</v>
      </c>
      <c r="C14" s="18"/>
      <c r="D14" s="18"/>
      <c r="E14" s="18"/>
      <c r="F14" s="163">
        <f>K13*R14</f>
        <v>19142.5</v>
      </c>
      <c r="G14" s="164"/>
      <c r="H14" s="164"/>
      <c r="I14" s="165"/>
      <c r="J14" s="18"/>
      <c r="K14" s="18"/>
      <c r="L14" s="18"/>
      <c r="M14" s="18"/>
      <c r="N14" s="18"/>
      <c r="O14" s="18"/>
      <c r="P14" s="18"/>
      <c r="Q14" s="34"/>
      <c r="R14" s="14">
        <v>0.19</v>
      </c>
    </row>
    <row r="15" spans="1:19" ht="22.5">
      <c r="A15" s="33"/>
      <c r="B15" s="36" t="s">
        <v>22</v>
      </c>
      <c r="C15" s="18"/>
      <c r="D15" s="18"/>
      <c r="E15" s="18"/>
      <c r="F15" s="16">
        <v>0.25</v>
      </c>
      <c r="G15" s="37" t="s">
        <v>23</v>
      </c>
      <c r="H15" s="15">
        <v>0.75</v>
      </c>
      <c r="I15" s="18"/>
      <c r="J15" s="18"/>
      <c r="K15" s="166">
        <f>K13*H15</f>
        <v>75562.5</v>
      </c>
      <c r="L15" s="167"/>
      <c r="M15" s="167"/>
      <c r="N15" s="168"/>
      <c r="O15" s="18"/>
      <c r="P15" s="18"/>
      <c r="Q15" s="34"/>
      <c r="R15" s="14">
        <v>0.02</v>
      </c>
    </row>
    <row r="16" spans="1:19">
      <c r="A16" s="33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34"/>
    </row>
    <row r="17" spans="1:17" ht="22.5">
      <c r="A17" s="33"/>
      <c r="B17" s="26"/>
      <c r="C17" s="18"/>
      <c r="D17" s="18"/>
      <c r="E17" s="18"/>
      <c r="F17" s="104"/>
      <c r="G17" s="104"/>
      <c r="H17" s="104"/>
      <c r="I17" s="104"/>
      <c r="J17" s="18"/>
      <c r="K17" s="18"/>
      <c r="L17" s="18"/>
      <c r="M17" s="18"/>
      <c r="N17" s="18"/>
      <c r="O17" s="18"/>
      <c r="P17" s="18"/>
      <c r="Q17" s="34"/>
    </row>
    <row r="18" spans="1:17" ht="15.75">
      <c r="A18" s="33"/>
      <c r="B18" s="36"/>
      <c r="C18" s="18"/>
      <c r="D18" s="18"/>
      <c r="E18" s="18"/>
      <c r="F18" s="19"/>
      <c r="G18" s="19"/>
      <c r="H18" s="19"/>
      <c r="I18" s="19"/>
      <c r="J18" s="18"/>
      <c r="K18" s="18"/>
      <c r="L18" s="18"/>
      <c r="M18" s="18"/>
      <c r="N18" s="18"/>
      <c r="O18" s="18"/>
      <c r="P18" s="18"/>
      <c r="Q18" s="34"/>
    </row>
    <row r="19" spans="1:17" ht="21">
      <c r="A19" s="145"/>
      <c r="B19" s="123"/>
      <c r="C19" s="146" t="s">
        <v>24</v>
      </c>
      <c r="D19" s="147"/>
      <c r="E19" s="147"/>
      <c r="F19" s="147"/>
      <c r="G19" s="147"/>
      <c r="H19" s="147"/>
      <c r="I19" s="148"/>
      <c r="J19" s="117"/>
      <c r="K19" s="118"/>
      <c r="L19" s="118"/>
      <c r="M19" s="123"/>
      <c r="N19" s="117"/>
      <c r="O19" s="118"/>
      <c r="P19" s="118"/>
      <c r="Q19" s="138"/>
    </row>
    <row r="20" spans="1:17" ht="22.5">
      <c r="A20" s="137">
        <v>642000</v>
      </c>
      <c r="B20" s="110"/>
      <c r="C20" s="111" t="s">
        <v>27</v>
      </c>
      <c r="D20" s="112"/>
      <c r="E20" s="112"/>
      <c r="F20" s="112"/>
      <c r="G20" s="112"/>
      <c r="H20" s="112"/>
      <c r="I20" s="113"/>
      <c r="J20" s="114">
        <f>K15*R15</f>
        <v>1511.25</v>
      </c>
      <c r="K20" s="115"/>
      <c r="L20" s="115"/>
      <c r="M20" s="116"/>
      <c r="N20" s="117"/>
      <c r="O20" s="118"/>
      <c r="P20" s="118"/>
      <c r="Q20" s="138"/>
    </row>
    <row r="21" spans="1:17" ht="22.5">
      <c r="A21" s="137">
        <v>445500</v>
      </c>
      <c r="B21" s="110"/>
      <c r="C21" s="131" t="s">
        <v>25</v>
      </c>
      <c r="D21" s="132"/>
      <c r="E21" s="132"/>
      <c r="F21" s="132"/>
      <c r="G21" s="132"/>
      <c r="H21" s="132"/>
      <c r="I21" s="133"/>
      <c r="J21" s="114">
        <f>IF((F14-F17)&gt;0,F14-F17,0)</f>
        <v>19142.5</v>
      </c>
      <c r="K21" s="115"/>
      <c r="L21" s="115"/>
      <c r="M21" s="116"/>
      <c r="N21" s="117"/>
      <c r="O21" s="118"/>
      <c r="P21" s="118"/>
      <c r="Q21" s="138"/>
    </row>
    <row r="22" spans="1:17" ht="22.5">
      <c r="A22" s="137">
        <v>447000</v>
      </c>
      <c r="B22" s="110"/>
      <c r="C22" s="125" t="s">
        <v>26</v>
      </c>
      <c r="D22" s="126"/>
      <c r="E22" s="126"/>
      <c r="F22" s="126"/>
      <c r="G22" s="126"/>
      <c r="H22" s="126"/>
      <c r="I22" s="110"/>
      <c r="J22" s="117"/>
      <c r="K22" s="118"/>
      <c r="L22" s="118"/>
      <c r="M22" s="123"/>
      <c r="N22" s="114">
        <f>J20+J21</f>
        <v>20653.75</v>
      </c>
      <c r="O22" s="115"/>
      <c r="P22" s="115"/>
      <c r="Q22" s="149"/>
    </row>
    <row r="23" spans="1:17" ht="21">
      <c r="A23" s="137"/>
      <c r="B23" s="110"/>
      <c r="C23" s="125"/>
      <c r="D23" s="126"/>
      <c r="E23" s="126"/>
      <c r="F23" s="126"/>
      <c r="G23" s="126"/>
      <c r="H23" s="126"/>
      <c r="I23" s="110"/>
      <c r="J23" s="172">
        <f>J20+J21</f>
        <v>20653.75</v>
      </c>
      <c r="K23" s="126"/>
      <c r="L23" s="126"/>
      <c r="M23" s="110"/>
      <c r="N23" s="172">
        <f>N22</f>
        <v>20653.75</v>
      </c>
      <c r="O23" s="126"/>
      <c r="P23" s="126"/>
      <c r="Q23" s="173"/>
    </row>
    <row r="24" spans="1:17">
      <c r="A24" s="3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34"/>
    </row>
    <row r="25" spans="1:17" ht="21">
      <c r="A25" s="145"/>
      <c r="B25" s="123"/>
      <c r="C25" s="146" t="s">
        <v>28</v>
      </c>
      <c r="D25" s="147"/>
      <c r="E25" s="147"/>
      <c r="F25" s="147"/>
      <c r="G25" s="147"/>
      <c r="H25" s="147"/>
      <c r="I25" s="148"/>
      <c r="J25" s="117"/>
      <c r="K25" s="118"/>
      <c r="L25" s="118"/>
      <c r="M25" s="123"/>
      <c r="N25" s="117"/>
      <c r="O25" s="118"/>
      <c r="P25" s="118"/>
      <c r="Q25" s="138"/>
    </row>
    <row r="26" spans="1:17" ht="22.5">
      <c r="A26" s="137">
        <v>445670</v>
      </c>
      <c r="B26" s="110"/>
      <c r="C26" s="111" t="s">
        <v>18</v>
      </c>
      <c r="D26" s="112"/>
      <c r="E26" s="112"/>
      <c r="F26" s="112"/>
      <c r="G26" s="112"/>
      <c r="H26" s="112"/>
      <c r="I26" s="113"/>
      <c r="J26" s="114">
        <f>J21</f>
        <v>19142.5</v>
      </c>
      <c r="K26" s="115"/>
      <c r="L26" s="115"/>
      <c r="M26" s="116"/>
      <c r="N26" s="117"/>
      <c r="O26" s="118"/>
      <c r="P26" s="118"/>
      <c r="Q26" s="138"/>
    </row>
    <row r="27" spans="1:17" ht="22.5">
      <c r="A27" s="137">
        <v>445500</v>
      </c>
      <c r="B27" s="110"/>
      <c r="C27" s="125" t="s">
        <v>29</v>
      </c>
      <c r="D27" s="126"/>
      <c r="E27" s="126"/>
      <c r="F27" s="126"/>
      <c r="G27" s="126"/>
      <c r="H27" s="126"/>
      <c r="I27" s="110"/>
      <c r="J27" s="114"/>
      <c r="K27" s="115"/>
      <c r="L27" s="115"/>
      <c r="M27" s="116"/>
      <c r="N27" s="114">
        <f>J26</f>
        <v>19142.5</v>
      </c>
      <c r="O27" s="115"/>
      <c r="P27" s="115"/>
      <c r="Q27" s="149"/>
    </row>
    <row r="28" spans="1:17" ht="21">
      <c r="A28" s="137"/>
      <c r="B28" s="110"/>
      <c r="C28" s="125"/>
      <c r="D28" s="126"/>
      <c r="E28" s="126"/>
      <c r="F28" s="126"/>
      <c r="G28" s="126"/>
      <c r="H28" s="126"/>
      <c r="I28" s="110"/>
      <c r="J28" s="130">
        <f>J26+J27</f>
        <v>19142.5</v>
      </c>
      <c r="K28" s="118"/>
      <c r="L28" s="118"/>
      <c r="M28" s="123"/>
      <c r="N28" s="130">
        <f>N26+N27</f>
        <v>19142.5</v>
      </c>
      <c r="O28" s="118"/>
      <c r="P28" s="118"/>
      <c r="Q28" s="138"/>
    </row>
    <row r="29" spans="1:17">
      <c r="A29" s="33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34"/>
    </row>
    <row r="30" spans="1:17" ht="15.75">
      <c r="A30" s="3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34"/>
    </row>
    <row r="31" spans="1:17" ht="21">
      <c r="A31" s="145"/>
      <c r="B31" s="123"/>
      <c r="C31" s="146" t="s">
        <v>30</v>
      </c>
      <c r="D31" s="147"/>
      <c r="E31" s="147"/>
      <c r="F31" s="147"/>
      <c r="G31" s="147"/>
      <c r="H31" s="147"/>
      <c r="I31" s="148"/>
      <c r="J31" s="117"/>
      <c r="K31" s="118"/>
      <c r="L31" s="118"/>
      <c r="M31" s="123"/>
      <c r="N31" s="117"/>
      <c r="O31" s="118"/>
      <c r="P31" s="118"/>
      <c r="Q31" s="138"/>
    </row>
    <row r="32" spans="1:17" ht="22.5">
      <c r="A32" s="137">
        <v>447000</v>
      </c>
      <c r="B32" s="110"/>
      <c r="C32" s="111" t="s">
        <v>31</v>
      </c>
      <c r="D32" s="112"/>
      <c r="E32" s="112"/>
      <c r="F32" s="112"/>
      <c r="G32" s="112"/>
      <c r="H32" s="112"/>
      <c r="I32" s="113"/>
      <c r="J32" s="114">
        <f>J26</f>
        <v>19142.5</v>
      </c>
      <c r="K32" s="115"/>
      <c r="L32" s="115"/>
      <c r="M32" s="116"/>
      <c r="N32" s="117"/>
      <c r="O32" s="118"/>
      <c r="P32" s="118"/>
      <c r="Q32" s="138"/>
    </row>
    <row r="33" spans="1:17" ht="22.5">
      <c r="A33" s="137">
        <v>512000</v>
      </c>
      <c r="B33" s="110"/>
      <c r="C33" s="125" t="s">
        <v>14</v>
      </c>
      <c r="D33" s="126"/>
      <c r="E33" s="126"/>
      <c r="F33" s="126"/>
      <c r="G33" s="126"/>
      <c r="H33" s="126"/>
      <c r="I33" s="110"/>
      <c r="J33" s="114"/>
      <c r="K33" s="115"/>
      <c r="L33" s="115"/>
      <c r="M33" s="116"/>
      <c r="N33" s="114">
        <f>J32</f>
        <v>19142.5</v>
      </c>
      <c r="O33" s="115"/>
      <c r="P33" s="115"/>
      <c r="Q33" s="149"/>
    </row>
    <row r="34" spans="1:17" ht="21">
      <c r="A34" s="137"/>
      <c r="B34" s="110"/>
      <c r="C34" s="125"/>
      <c r="D34" s="126"/>
      <c r="E34" s="126"/>
      <c r="F34" s="126"/>
      <c r="G34" s="126"/>
      <c r="H34" s="126"/>
      <c r="I34" s="110"/>
      <c r="J34" s="172">
        <f>J32+J33</f>
        <v>19142.5</v>
      </c>
      <c r="K34" s="126"/>
      <c r="L34" s="126"/>
      <c r="M34" s="110"/>
      <c r="N34" s="172">
        <f>N32+N33</f>
        <v>19142.5</v>
      </c>
      <c r="O34" s="126"/>
      <c r="P34" s="126"/>
      <c r="Q34" s="173"/>
    </row>
    <row r="35" spans="1:17" ht="15.75" thickBo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1"/>
    </row>
    <row r="36" spans="1:17" ht="15.75" thickTop="1"/>
  </sheetData>
  <sheetProtection password="C7AA" sheet="1" objects="1" scenarios="1"/>
  <mergeCells count="69">
    <mergeCell ref="A33:B33"/>
    <mergeCell ref="C33:I33"/>
    <mergeCell ref="J33:M33"/>
    <mergeCell ref="N33:Q33"/>
    <mergeCell ref="A34:B34"/>
    <mergeCell ref="C34:I34"/>
    <mergeCell ref="J34:M34"/>
    <mergeCell ref="N34:Q34"/>
    <mergeCell ref="A31:B31"/>
    <mergeCell ref="C31:I31"/>
    <mergeCell ref="J31:M31"/>
    <mergeCell ref="N31:Q31"/>
    <mergeCell ref="A32:B32"/>
    <mergeCell ref="C32:I32"/>
    <mergeCell ref="J32:M32"/>
    <mergeCell ref="N32:Q32"/>
    <mergeCell ref="A27:B27"/>
    <mergeCell ref="C27:I27"/>
    <mergeCell ref="J27:M27"/>
    <mergeCell ref="N27:Q27"/>
    <mergeCell ref="A28:B28"/>
    <mergeCell ref="C28:I28"/>
    <mergeCell ref="J28:M28"/>
    <mergeCell ref="N28:Q28"/>
    <mergeCell ref="A25:B25"/>
    <mergeCell ref="C25:I25"/>
    <mergeCell ref="J25:M25"/>
    <mergeCell ref="N25:Q25"/>
    <mergeCell ref="A26:B26"/>
    <mergeCell ref="C26:I26"/>
    <mergeCell ref="J26:M26"/>
    <mergeCell ref="N26:Q26"/>
    <mergeCell ref="A22:B22"/>
    <mergeCell ref="C22:I22"/>
    <mergeCell ref="J22:M22"/>
    <mergeCell ref="N22:Q22"/>
    <mergeCell ref="A23:B23"/>
    <mergeCell ref="C23:I23"/>
    <mergeCell ref="J23:M23"/>
    <mergeCell ref="N23:Q23"/>
    <mergeCell ref="J7:M7"/>
    <mergeCell ref="N7:Q7"/>
    <mergeCell ref="C8:I8"/>
    <mergeCell ref="J8:M8"/>
    <mergeCell ref="N8:Q8"/>
    <mergeCell ref="K13:O13"/>
    <mergeCell ref="F14:I14"/>
    <mergeCell ref="K15:N15"/>
    <mergeCell ref="C9:I9"/>
    <mergeCell ref="J9:M9"/>
    <mergeCell ref="N9:Q9"/>
    <mergeCell ref="A7:B7"/>
    <mergeCell ref="A9:B9"/>
    <mergeCell ref="A8:B8"/>
    <mergeCell ref="C2:D2"/>
    <mergeCell ref="E2:G2"/>
    <mergeCell ref="C7:I7"/>
    <mergeCell ref="A21:B21"/>
    <mergeCell ref="C21:I21"/>
    <mergeCell ref="J21:M21"/>
    <mergeCell ref="N21:Q21"/>
    <mergeCell ref="A19:B19"/>
    <mergeCell ref="C19:I19"/>
    <mergeCell ref="J19:M19"/>
    <mergeCell ref="N19:Q19"/>
    <mergeCell ref="A20:B20"/>
    <mergeCell ref="C20:I20"/>
    <mergeCell ref="J20:M20"/>
    <mergeCell ref="N20:Q20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9"/>
  <sheetViews>
    <sheetView showGridLines="0" showRowColHeaders="0" workbookViewId="0"/>
  </sheetViews>
  <sheetFormatPr baseColWidth="10" defaultColWidth="5.7109375" defaultRowHeight="15"/>
  <sheetData>
    <row r="1" spans="1:17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ht="23.25" thickBot="1">
      <c r="A5" s="29" t="s">
        <v>32</v>
      </c>
      <c r="B5" s="18"/>
      <c r="C5" s="18"/>
      <c r="D5" s="18"/>
      <c r="E5" s="18"/>
      <c r="F5" s="18"/>
      <c r="G5" s="18"/>
      <c r="H5" s="18"/>
      <c r="I5" s="18"/>
      <c r="J5" s="192">
        <f>'Feuil4 (2)'!S13</f>
        <v>19142.5</v>
      </c>
      <c r="K5" s="147"/>
      <c r="L5" s="147"/>
      <c r="M5" s="148"/>
      <c r="N5" s="31" t="s">
        <v>6</v>
      </c>
      <c r="O5" s="18"/>
      <c r="P5" s="18"/>
      <c r="Q5" s="34"/>
    </row>
    <row r="6" spans="1:17" ht="21.75" thickBot="1">
      <c r="A6" s="38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0">
        <v>44196</v>
      </c>
      <c r="P6" s="181"/>
      <c r="Q6" s="182"/>
    </row>
    <row r="7" spans="1:17">
      <c r="A7" s="3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34"/>
    </row>
    <row r="8" spans="1:17" ht="15.75">
      <c r="A8" s="33"/>
      <c r="B8" s="18"/>
      <c r="C8" s="18"/>
      <c r="D8" s="18"/>
      <c r="E8" s="18"/>
      <c r="F8" s="36" t="s">
        <v>36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34"/>
    </row>
    <row r="9" spans="1:17" ht="21">
      <c r="A9" s="33"/>
      <c r="B9" s="18"/>
      <c r="C9" s="18"/>
      <c r="D9" s="197" t="s">
        <v>39</v>
      </c>
      <c r="E9" s="198"/>
      <c r="F9" s="36"/>
      <c r="G9" s="18"/>
      <c r="H9" s="18"/>
      <c r="I9" s="20"/>
      <c r="J9" s="18"/>
      <c r="K9" s="18"/>
      <c r="L9" s="197" t="s">
        <v>40</v>
      </c>
      <c r="M9" s="198"/>
      <c r="N9" s="18"/>
      <c r="O9" s="18"/>
      <c r="P9" s="18"/>
      <c r="Q9" s="34"/>
    </row>
    <row r="10" spans="1:17" ht="15.75" thickBot="1">
      <c r="A10" s="33"/>
      <c r="B10" s="18"/>
      <c r="C10" s="18"/>
      <c r="D10" s="18"/>
      <c r="E10" s="18"/>
      <c r="F10" s="18"/>
      <c r="G10" s="18"/>
      <c r="H10" s="27"/>
      <c r="I10" s="18"/>
      <c r="J10" s="18"/>
      <c r="K10" s="18"/>
      <c r="L10" s="18"/>
      <c r="M10" s="18"/>
      <c r="N10" s="18"/>
      <c r="O10" s="18"/>
      <c r="P10" s="18"/>
      <c r="Q10" s="34"/>
    </row>
    <row r="11" spans="1:17" ht="21.75" thickBot="1">
      <c r="A11" s="42" t="s">
        <v>37</v>
      </c>
      <c r="B11" s="17"/>
      <c r="C11" s="17"/>
      <c r="D11" s="17"/>
      <c r="E11" s="17"/>
      <c r="F11" s="193">
        <f>Feuil1!J9</f>
        <v>350000</v>
      </c>
      <c r="G11" s="194"/>
      <c r="H11" s="195"/>
      <c r="I11" s="199">
        <f>Feuil4!F7</f>
        <v>363707.5</v>
      </c>
      <c r="J11" s="200"/>
      <c r="K11" s="201"/>
      <c r="L11" s="23" t="s">
        <v>41</v>
      </c>
      <c r="M11" s="17"/>
      <c r="N11" s="17"/>
      <c r="O11" s="17"/>
      <c r="P11" s="17"/>
      <c r="Q11" s="43"/>
    </row>
    <row r="12" spans="1:17" ht="21">
      <c r="A12" s="38" t="s">
        <v>45</v>
      </c>
      <c r="B12" s="18"/>
      <c r="C12" s="18"/>
      <c r="D12" s="18"/>
      <c r="E12" s="18"/>
      <c r="F12" s="196"/>
      <c r="G12" s="191"/>
      <c r="H12" s="191"/>
      <c r="I12" s="28"/>
      <c r="J12" s="18"/>
      <c r="K12" s="18"/>
      <c r="L12" s="18"/>
      <c r="M12" s="18"/>
      <c r="N12" s="18"/>
      <c r="O12" s="18"/>
      <c r="P12" s="18"/>
      <c r="Q12" s="34"/>
    </row>
    <row r="13" spans="1:17" ht="15.75">
      <c r="A13" s="38"/>
      <c r="B13" s="18"/>
      <c r="C13" s="18"/>
      <c r="D13" s="18"/>
      <c r="E13" s="18"/>
      <c r="F13" s="18"/>
      <c r="G13" s="18"/>
      <c r="H13" s="18"/>
      <c r="I13" s="20"/>
      <c r="J13" s="18"/>
      <c r="K13" s="18"/>
      <c r="L13" s="18"/>
      <c r="M13" s="18"/>
      <c r="N13" s="18"/>
      <c r="O13" s="18"/>
      <c r="P13" s="18"/>
      <c r="Q13" s="34"/>
    </row>
    <row r="14" spans="1:17">
      <c r="A14" s="44"/>
      <c r="B14" s="19"/>
      <c r="C14" s="19"/>
      <c r="D14" s="19"/>
      <c r="E14" s="19"/>
      <c r="F14" s="19"/>
      <c r="G14" s="19"/>
      <c r="H14" s="19"/>
      <c r="I14" s="21"/>
      <c r="J14" s="19"/>
      <c r="K14" s="19"/>
      <c r="L14" s="19"/>
      <c r="M14" s="19"/>
      <c r="N14" s="19"/>
      <c r="O14" s="19"/>
      <c r="P14" s="19"/>
      <c r="Q14" s="45"/>
    </row>
    <row r="15" spans="1:17" ht="15.75" thickBot="1">
      <c r="A15" s="33"/>
      <c r="B15" s="18"/>
      <c r="C15" s="18"/>
      <c r="D15" s="18"/>
      <c r="E15" s="18"/>
      <c r="F15" s="18"/>
      <c r="G15" s="18"/>
      <c r="H15" s="22"/>
      <c r="I15" s="18"/>
      <c r="J15" s="18"/>
      <c r="K15" s="18"/>
      <c r="L15" s="18"/>
      <c r="M15" s="18"/>
      <c r="N15" s="18"/>
      <c r="O15" s="18"/>
      <c r="P15" s="18"/>
      <c r="Q15" s="34"/>
    </row>
    <row r="16" spans="1:17" ht="21.75" thickBot="1">
      <c r="A16" s="38" t="s">
        <v>42</v>
      </c>
      <c r="B16" s="18"/>
      <c r="C16" s="18"/>
      <c r="D16" s="18"/>
      <c r="E16" s="18"/>
      <c r="F16" s="183">
        <f>O6</f>
        <v>44196</v>
      </c>
      <c r="G16" s="184"/>
      <c r="H16" s="185"/>
      <c r="I16" s="18"/>
      <c r="J16" s="186">
        <f>J5</f>
        <v>19142.5</v>
      </c>
      <c r="K16" s="187"/>
      <c r="L16" s="188"/>
      <c r="M16" s="18"/>
      <c r="N16" s="18"/>
      <c r="O16" s="18"/>
      <c r="P16" s="18"/>
      <c r="Q16" s="34"/>
    </row>
    <row r="17" spans="1:17" ht="15.75" thickBot="1">
      <c r="A17" s="33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34"/>
    </row>
    <row r="18" spans="1:17" ht="21.75" thickBot="1">
      <c r="A18" s="38" t="s">
        <v>43</v>
      </c>
      <c r="B18" s="18"/>
      <c r="C18" s="18"/>
      <c r="D18" s="18"/>
      <c r="E18" s="18"/>
      <c r="F18" s="18"/>
      <c r="G18" s="18"/>
      <c r="H18" s="183">
        <f>F16</f>
        <v>44196</v>
      </c>
      <c r="I18" s="184"/>
      <c r="J18" s="185"/>
      <c r="K18" s="18"/>
      <c r="L18" s="189"/>
      <c r="M18" s="189"/>
      <c r="N18" s="189"/>
      <c r="O18" s="18"/>
      <c r="P18" s="18"/>
      <c r="Q18" s="34"/>
    </row>
    <row r="19" spans="1:17" ht="15.75" thickBot="1">
      <c r="A19" s="33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34"/>
    </row>
    <row r="20" spans="1:17" ht="21.75" thickBot="1">
      <c r="A20" s="33"/>
      <c r="B20" s="18"/>
      <c r="C20" s="18"/>
      <c r="D20" s="26" t="s">
        <v>38</v>
      </c>
      <c r="E20" s="18"/>
      <c r="F20" s="18"/>
      <c r="G20" s="18"/>
      <c r="H20" s="174">
        <f>IF((I11-F11)&gt;0,I11-F11,0)</f>
        <v>13707.5</v>
      </c>
      <c r="I20" s="175"/>
      <c r="J20" s="176"/>
      <c r="K20" s="190">
        <v>44551</v>
      </c>
      <c r="L20" s="191"/>
      <c r="M20" s="18"/>
      <c r="N20" s="18"/>
      <c r="O20" s="18"/>
      <c r="P20" s="18"/>
      <c r="Q20" s="34"/>
    </row>
    <row r="21" spans="1:17" ht="21.75" thickBot="1">
      <c r="A21" s="33"/>
      <c r="B21" s="18"/>
      <c r="C21" s="18"/>
      <c r="D21" s="26" t="s">
        <v>44</v>
      </c>
      <c r="E21" s="18"/>
      <c r="F21" s="18"/>
      <c r="G21" s="18"/>
      <c r="H21" s="177">
        <f>IF((I11-F11)&lt;0,-I11+F11,0)</f>
        <v>0</v>
      </c>
      <c r="I21" s="178"/>
      <c r="J21" s="179"/>
      <c r="K21" s="190">
        <v>445670</v>
      </c>
      <c r="L21" s="191"/>
      <c r="M21" s="18"/>
      <c r="N21" s="18"/>
      <c r="O21" s="18"/>
      <c r="P21" s="18"/>
      <c r="Q21" s="34"/>
    </row>
    <row r="22" spans="1:17">
      <c r="A22" s="33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34"/>
    </row>
    <row r="23" spans="1:17">
      <c r="A23" s="3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4"/>
    </row>
    <row r="24" spans="1:17">
      <c r="A24" s="3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34"/>
    </row>
    <row r="25" spans="1:17">
      <c r="A25" s="33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34"/>
    </row>
    <row r="26" spans="1:17">
      <c r="A26" s="33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34"/>
    </row>
    <row r="27" spans="1:17">
      <c r="A27" s="33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34"/>
    </row>
    <row r="28" spans="1:17" ht="15.75" thickBot="1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</row>
    <row r="29" spans="1:17" ht="15.75" thickTop="1"/>
  </sheetData>
  <sheetProtection password="C7AA" sheet="1" objects="1" scenarios="1"/>
  <mergeCells count="15">
    <mergeCell ref="J5:M5"/>
    <mergeCell ref="F11:H11"/>
    <mergeCell ref="F12:H12"/>
    <mergeCell ref="D9:E9"/>
    <mergeCell ref="L9:M9"/>
    <mergeCell ref="I11:K11"/>
    <mergeCell ref="H20:J20"/>
    <mergeCell ref="H21:J21"/>
    <mergeCell ref="O6:Q6"/>
    <mergeCell ref="F16:H16"/>
    <mergeCell ref="J16:L16"/>
    <mergeCell ref="H18:J18"/>
    <mergeCell ref="L18:N18"/>
    <mergeCell ref="K21:L21"/>
    <mergeCell ref="K20:L20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9"/>
  <sheetViews>
    <sheetView showGridLines="0" showRowColHeaders="0" workbookViewId="0"/>
  </sheetViews>
  <sheetFormatPr baseColWidth="10" defaultColWidth="5.7109375" defaultRowHeight="15"/>
  <sheetData>
    <row r="1" spans="1:17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2"/>
    </row>
    <row r="2" spans="1:17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2"/>
    </row>
    <row r="3" spans="1:17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2"/>
    </row>
    <row r="4" spans="1:17">
      <c r="A4" s="100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2"/>
    </row>
    <row r="5" spans="1:17" ht="23.25" thickBot="1">
      <c r="A5" s="29" t="s">
        <v>32</v>
      </c>
      <c r="B5" s="18"/>
      <c r="C5" s="18"/>
      <c r="D5" s="18"/>
      <c r="E5" s="18"/>
      <c r="F5" s="18"/>
      <c r="G5" s="18"/>
      <c r="H5" s="18"/>
      <c r="I5" s="18"/>
      <c r="J5" s="202">
        <f>'Feuil4 (2)'!S13</f>
        <v>19142.5</v>
      </c>
      <c r="K5" s="203"/>
      <c r="L5" s="203"/>
      <c r="M5" s="204"/>
      <c r="N5" s="31" t="s">
        <v>6</v>
      </c>
      <c r="O5" s="18"/>
      <c r="P5" s="18"/>
      <c r="Q5" s="34"/>
    </row>
    <row r="6" spans="1:17" ht="21.75" thickBot="1">
      <c r="A6" s="38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3">
        <f>'Feuil4 (2)'!E2</f>
        <v>44284</v>
      </c>
      <c r="P6" s="184"/>
      <c r="Q6" s="205"/>
    </row>
    <row r="7" spans="1:17">
      <c r="A7" s="3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34"/>
    </row>
    <row r="8" spans="1:17" ht="15.75">
      <c r="A8" s="33"/>
      <c r="B8" s="18"/>
      <c r="C8" s="18"/>
      <c r="D8" s="18"/>
      <c r="E8" s="18"/>
      <c r="F8" s="36" t="s">
        <v>36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34"/>
    </row>
    <row r="9" spans="1:17" ht="21">
      <c r="A9" s="33"/>
      <c r="B9" s="18"/>
      <c r="C9" s="18"/>
      <c r="D9" s="197" t="s">
        <v>39</v>
      </c>
      <c r="E9" s="198"/>
      <c r="F9" s="36"/>
      <c r="G9" s="18"/>
      <c r="H9" s="18"/>
      <c r="I9" s="20"/>
      <c r="J9" s="18"/>
      <c r="K9" s="18"/>
      <c r="L9" s="197" t="s">
        <v>40</v>
      </c>
      <c r="M9" s="198"/>
      <c r="N9" s="18"/>
      <c r="O9" s="18"/>
      <c r="P9" s="18"/>
      <c r="Q9" s="34"/>
    </row>
    <row r="10" spans="1:17" ht="15.75" thickBot="1">
      <c r="A10" s="33"/>
      <c r="B10" s="18"/>
      <c r="C10" s="18"/>
      <c r="D10" s="18"/>
      <c r="E10" s="18"/>
      <c r="F10" s="18"/>
      <c r="G10" s="18"/>
      <c r="H10" s="27"/>
      <c r="I10" s="18"/>
      <c r="J10" s="18"/>
      <c r="K10" s="18"/>
      <c r="L10" s="18"/>
      <c r="M10" s="18"/>
      <c r="N10" s="18"/>
      <c r="O10" s="18"/>
      <c r="P10" s="18"/>
      <c r="Q10" s="34"/>
    </row>
    <row r="11" spans="1:17" ht="21.75" thickBot="1">
      <c r="A11" s="42" t="s">
        <v>37</v>
      </c>
      <c r="B11" s="17"/>
      <c r="C11" s="17"/>
      <c r="D11" s="17"/>
      <c r="E11" s="17"/>
      <c r="F11" s="193"/>
      <c r="G11" s="194"/>
      <c r="H11" s="195"/>
      <c r="I11" s="199">
        <f>'Feuil4 (2)'!F14</f>
        <v>19142.5</v>
      </c>
      <c r="J11" s="200"/>
      <c r="K11" s="201"/>
      <c r="L11" s="23" t="s">
        <v>41</v>
      </c>
      <c r="M11" s="17"/>
      <c r="N11" s="17"/>
      <c r="O11" s="17"/>
      <c r="P11" s="17"/>
      <c r="Q11" s="43"/>
    </row>
    <row r="12" spans="1:17" ht="21">
      <c r="A12" s="38" t="s">
        <v>46</v>
      </c>
      <c r="B12" s="18"/>
      <c r="C12" s="18"/>
      <c r="D12" s="18"/>
      <c r="E12" s="18"/>
      <c r="F12" s="196"/>
      <c r="G12" s="191"/>
      <c r="H12" s="191"/>
      <c r="I12" s="28"/>
      <c r="J12" s="18"/>
      <c r="K12" s="18"/>
      <c r="L12" s="18"/>
      <c r="M12" s="18"/>
      <c r="N12" s="18"/>
      <c r="O12" s="18"/>
      <c r="P12" s="18"/>
      <c r="Q12" s="34"/>
    </row>
    <row r="13" spans="1:17" ht="15.75">
      <c r="A13" s="38"/>
      <c r="B13" s="18"/>
      <c r="C13" s="18"/>
      <c r="D13" s="18"/>
      <c r="E13" s="18"/>
      <c r="F13" s="18"/>
      <c r="G13" s="18"/>
      <c r="H13" s="18"/>
      <c r="I13" s="20"/>
      <c r="J13" s="18"/>
      <c r="K13" s="18"/>
      <c r="L13" s="18"/>
      <c r="M13" s="18"/>
      <c r="N13" s="18"/>
      <c r="O13" s="18"/>
      <c r="P13" s="18"/>
      <c r="Q13" s="34"/>
    </row>
    <row r="14" spans="1:17">
      <c r="A14" s="44"/>
      <c r="B14" s="19"/>
      <c r="C14" s="19"/>
      <c r="D14" s="19"/>
      <c r="E14" s="19"/>
      <c r="F14" s="19"/>
      <c r="G14" s="19"/>
      <c r="H14" s="19"/>
      <c r="I14" s="21"/>
      <c r="J14" s="19"/>
      <c r="K14" s="19"/>
      <c r="L14" s="19"/>
      <c r="M14" s="19"/>
      <c r="N14" s="19"/>
      <c r="O14" s="19"/>
      <c r="P14" s="19"/>
      <c r="Q14" s="45"/>
    </row>
    <row r="15" spans="1:17" ht="15.75" thickBot="1">
      <c r="A15" s="33"/>
      <c r="B15" s="18"/>
      <c r="C15" s="18"/>
      <c r="D15" s="18"/>
      <c r="E15" s="18"/>
      <c r="F15" s="18"/>
      <c r="G15" s="18"/>
      <c r="H15" s="22"/>
      <c r="I15" s="18"/>
      <c r="J15" s="18"/>
      <c r="K15" s="18"/>
      <c r="L15" s="18"/>
      <c r="M15" s="18"/>
      <c r="N15" s="18"/>
      <c r="O15" s="18"/>
      <c r="P15" s="18"/>
      <c r="Q15" s="34"/>
    </row>
    <row r="16" spans="1:17" ht="21.75" thickBot="1">
      <c r="A16" s="38" t="s">
        <v>42</v>
      </c>
      <c r="B16" s="18"/>
      <c r="C16" s="18"/>
      <c r="D16" s="18"/>
      <c r="E16" s="18"/>
      <c r="F16" s="206">
        <f>O6</f>
        <v>44284</v>
      </c>
      <c r="G16" s="207"/>
      <c r="H16" s="208"/>
      <c r="I16" s="18"/>
      <c r="J16" s="186">
        <f>J5</f>
        <v>19142.5</v>
      </c>
      <c r="K16" s="187"/>
      <c r="L16" s="188"/>
      <c r="M16" s="18"/>
      <c r="N16" s="18"/>
      <c r="O16" s="18"/>
      <c r="P16" s="18"/>
      <c r="Q16" s="34"/>
    </row>
    <row r="17" spans="1:17" ht="15.75" thickBot="1">
      <c r="A17" s="33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34"/>
    </row>
    <row r="18" spans="1:17" ht="21.75" thickBot="1">
      <c r="A18" s="38" t="s">
        <v>43</v>
      </c>
      <c r="B18" s="18"/>
      <c r="C18" s="18"/>
      <c r="D18" s="18"/>
      <c r="E18" s="18"/>
      <c r="F18" s="18"/>
      <c r="G18" s="18"/>
      <c r="H18" s="206">
        <f>F16</f>
        <v>44284</v>
      </c>
      <c r="I18" s="207"/>
      <c r="J18" s="208"/>
      <c r="K18" s="18"/>
      <c r="L18" s="189"/>
      <c r="M18" s="189"/>
      <c r="N18" s="189"/>
      <c r="O18" s="18"/>
      <c r="P18" s="18"/>
      <c r="Q18" s="34"/>
    </row>
    <row r="19" spans="1:17" ht="15.75" thickBot="1">
      <c r="A19" s="33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34"/>
    </row>
    <row r="20" spans="1:17" ht="21.75" thickBot="1">
      <c r="A20" s="33"/>
      <c r="B20" s="18"/>
      <c r="C20" s="18"/>
      <c r="D20" s="26" t="s">
        <v>38</v>
      </c>
      <c r="E20" s="18"/>
      <c r="F20" s="18"/>
      <c r="G20" s="18"/>
      <c r="H20" s="174">
        <f>IF((I11-F11)&gt;0,I11-F11,0)</f>
        <v>19142.5</v>
      </c>
      <c r="I20" s="175"/>
      <c r="J20" s="176"/>
      <c r="K20" s="190">
        <v>44551</v>
      </c>
      <c r="L20" s="191"/>
      <c r="M20" s="18"/>
      <c r="N20" s="18"/>
      <c r="O20" s="18"/>
      <c r="P20" s="18"/>
      <c r="Q20" s="34"/>
    </row>
    <row r="21" spans="1:17" ht="21.75" thickBot="1">
      <c r="A21" s="33"/>
      <c r="B21" s="18"/>
      <c r="C21" s="18"/>
      <c r="D21" s="26" t="s">
        <v>44</v>
      </c>
      <c r="E21" s="18"/>
      <c r="F21" s="18"/>
      <c r="G21" s="18"/>
      <c r="H21" s="177">
        <f>IF((I11-F11)&lt;0,-I11+F11,0)</f>
        <v>0</v>
      </c>
      <c r="I21" s="178"/>
      <c r="J21" s="179"/>
      <c r="K21" s="190">
        <v>445670</v>
      </c>
      <c r="L21" s="191"/>
      <c r="M21" s="18"/>
      <c r="N21" s="18"/>
      <c r="O21" s="18"/>
      <c r="P21" s="18"/>
      <c r="Q21" s="34"/>
    </row>
    <row r="22" spans="1:17">
      <c r="A22" s="33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34"/>
    </row>
    <row r="23" spans="1:17">
      <c r="A23" s="3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4"/>
    </row>
    <row r="24" spans="1:17">
      <c r="A24" s="3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34"/>
    </row>
    <row r="25" spans="1:17">
      <c r="A25" s="33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34"/>
    </row>
    <row r="26" spans="1:17">
      <c r="A26" s="33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34"/>
    </row>
    <row r="27" spans="1:17">
      <c r="A27" s="33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34"/>
    </row>
    <row r="28" spans="1:17" ht="15.75" thickBot="1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</row>
    <row r="29" spans="1:17" ht="15.75" thickTop="1"/>
  </sheetData>
  <sheetProtection password="C7AA" sheet="1" objects="1" scenarios="1"/>
  <mergeCells count="15">
    <mergeCell ref="H21:J21"/>
    <mergeCell ref="K21:L21"/>
    <mergeCell ref="F12:H12"/>
    <mergeCell ref="F16:H16"/>
    <mergeCell ref="J16:L16"/>
    <mergeCell ref="H18:J18"/>
    <mergeCell ref="L18:N18"/>
    <mergeCell ref="H20:J20"/>
    <mergeCell ref="K20:L20"/>
    <mergeCell ref="J5:M5"/>
    <mergeCell ref="O6:Q6"/>
    <mergeCell ref="D9:E9"/>
    <mergeCell ref="L9:M9"/>
    <mergeCell ref="F11:H11"/>
    <mergeCell ref="I11:K11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MENU</vt:lpstr>
      <vt:lpstr>Feuil1</vt:lpstr>
      <vt:lpstr>Feuil3</vt:lpstr>
      <vt:lpstr>Feuil4</vt:lpstr>
      <vt:lpstr>Feuil4 (2)</vt:lpstr>
      <vt:lpstr>Feuil5</vt:lpstr>
      <vt:lpstr>Feuil5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2021-06-07T15:33:07Z</dcterms:created>
  <dcterms:modified xsi:type="dcterms:W3CDTF">2021-06-16T20:28:35Z</dcterms:modified>
</cp:coreProperties>
</file>