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showHorizontalScroll="0" showSheetTabs="0" xWindow="-15" yWindow="-15" windowWidth="15330" windowHeight="9285" autoFilterDateGrouping="0"/>
  </bookViews>
  <sheets>
    <sheet name="IDENTIFICATION" sheetId="69" r:id="rId1"/>
    <sheet name="SAISIE POUR G50" sheetId="70" r:id="rId2"/>
    <sheet name="ETAT  DES  RECUPERATIONS" sheetId="71" r:id="rId3"/>
    <sheet name="EDITION G50" sheetId="72" r:id="rId4"/>
    <sheet name="Feuil1" sheetId="74" r:id="rId5"/>
    <sheet name="Feuil2" sheetId="75" r:id="rId6"/>
    <sheet name="Feuil3" sheetId="76" r:id="rId7"/>
  </sheets>
  <externalReferences>
    <externalReference r:id="rId8"/>
    <externalReference r:id="rId9"/>
  </externalReferences>
  <definedNames>
    <definedName name="__RC">#REF!</definedName>
    <definedName name="_RC">#REF!</definedName>
    <definedName name="ACT">#REF!</definedName>
    <definedName name="ACTIVITE">#REF!</definedName>
    <definedName name="Adr_congé">#REF!</definedName>
    <definedName name="ADRESSE">#REF!</definedName>
    <definedName name="AGENCECNAS">#REF!</definedName>
    <definedName name="ANNEE_ATS">#REF!</definedName>
    <definedName name="ANNEE_EMO">#REF!</definedName>
    <definedName name="ANNEE_EMOL">#REF!</definedName>
    <definedName name="Article">#REF!</definedName>
    <definedName name="ASSIETTE">#REF!</definedName>
    <definedName name="ASTITLE1">'SAISIE POUR G50'!$1:$1</definedName>
    <definedName name="ASTITLE10">'ETAT  DES  RECUPERATIONS'!$1:$1</definedName>
    <definedName name="ASTITLE11">'SAISIE POUR G50'!$1:$1</definedName>
    <definedName name="ASTITLE2">'ETAT  DES  RECUPERATIONS'!$1:$1</definedName>
    <definedName name="ASTITLE3">'SAISIE POUR G50'!$1:$1</definedName>
    <definedName name="ASTITLE4">#REF!</definedName>
    <definedName name="ASTITLE5">#REF!</definedName>
    <definedName name="ASTITLE6">#REF!</definedName>
    <definedName name="ASTITLE7">#REF!</definedName>
    <definedName name="ASTITLE8">#REF!</definedName>
    <definedName name="ASTITLE9">#REF!</definedName>
    <definedName name="AUTRE_1">#REF!</definedName>
    <definedName name="AUTRE_2">#REF!</definedName>
    <definedName name="AUTRE_CACOBATPH">#REF!</definedName>
    <definedName name="CAPITAL">#REF!</definedName>
    <definedName name="Chantier_Caco_1">#REF!</definedName>
    <definedName name="Chomage_cacobatph">#REF!</definedName>
    <definedName name="cin_temoin1">#REF!</definedName>
    <definedName name="cin_temoin2">#REF!</definedName>
    <definedName name="Classe">#REF!</definedName>
    <definedName name="commune">#REF!</definedName>
    <definedName name="COMMUNE_CACOBATPH">#REF!</definedName>
    <definedName name="COTISATION">#REF!</definedName>
    <definedName name="daira_temoin1">#REF!</definedName>
    <definedName name="daira_temoin2">#REF!</definedName>
    <definedName name="DAS_CACO_1">#REF!</definedName>
    <definedName name="DAS_CACO_2">#REF!</definedName>
    <definedName name="DAS_CACO_3">#REF!</definedName>
    <definedName name="DAS_CACO_4">#REF!</definedName>
    <definedName name="DAS_CACO_5">#REF!</definedName>
    <definedName name="DAS_CACO_6">#REF!</definedName>
    <definedName name="date_activite">#REF!</definedName>
    <definedName name="Date_d_entrée">#REF!</definedName>
    <definedName name="DBT_CONGE">#REF!</definedName>
    <definedName name="debut_apm">#REF!</definedName>
    <definedName name="debut_contrat">#REF!</definedName>
    <definedName name="Debut_Jeudi">#REF!</definedName>
    <definedName name="debut_matin">#REF!</definedName>
    <definedName name="DEBUT_MOIS">#REF!</definedName>
    <definedName name="DONNEE_NUM_1">#REF!,#REF!,#REF!,#REF!,#REF!,#REF!,#REF!,#REF!,#REF!,#REF!,#REF!,#REF!</definedName>
    <definedName name="DONNEE_NUM_2">#REF!,#REF!,#REF!,#REF!,#REF!,#REF!,#REF!,#REF!,#REF!,#REF!,#REF!,#REF!</definedName>
    <definedName name="DONNEE_NUM_3">#REF!,#REF!,#REF!,#REF!,#REF!,#REF!,#REF!,#REF!,#REF!,#REF!,#REF!,#REF!</definedName>
    <definedName name="DONNEE_NUM_4">#REF!,#REF!,#REF!,#REF!,#REF!,#REF!,#REF!,#REF!,#REF!,#REF!,#REF!,#REF!</definedName>
    <definedName name="DONNEE_NUM_5">#REF!,#REF!,#REF!,#REF!,#REF!,#REF!,#REF!,#REF!,#REF!,#REF!,#REF!,#REF!</definedName>
    <definedName name="DONNEES_NUM_1">#REF!,#REF!,#REF!,#REF!,#REF!,#REF!,#REF!,#REF!,#REF!,#REF!,#REF!,#REF!</definedName>
    <definedName name="DONNEES_NUM_2">#REF!,#REF!,#REF!,#REF!,#REF!,#REF!,#REF!,#REF!,#REF!,#REF!,#REF!,#REF!</definedName>
    <definedName name="DONNEES_NUM_3">#REF!,#REF!,#REF!,#REF!,#REF!,#REF!,#REF!,#REF!,#REF!,#REF!,#REF!,#REF!</definedName>
    <definedName name="DONNEES_NUM_4">#REF!,#REF!,#REF!,#REF!,#REF!,#REF!,#REF!,#REF!,#REF!,#REF!,#REF!,#REF!</definedName>
    <definedName name="DONNEES_NUM_5">#REF!,#REF!,#REF!,#REF!,#REF!,#REF!,#REF!,#REF!,#REF!,#REF!,#REF!,#REF!,#REF!</definedName>
    <definedName name="DONNEES_RH">#REF!</definedName>
    <definedName name="dt">#REF!</definedName>
    <definedName name="Dte_arret_caco">#REF!</definedName>
    <definedName name="Dte_reprise_caco">#REF!</definedName>
    <definedName name="duree_contrat">#REF!</definedName>
    <definedName name="E_mail">#REF!</definedName>
    <definedName name="EFFECTIF_ACTIF">#REF!</definedName>
    <definedName name="ENTETE">#REF!</definedName>
    <definedName name="Fax">#REF!</definedName>
    <definedName name="fin_apm">#REF!</definedName>
    <definedName name="FIN_CONGE">#REF!</definedName>
    <definedName name="Fin_Jeudi">#REF!</definedName>
    <definedName name="fin_matin">#REF!</definedName>
    <definedName name="FIN_MOIS">#REF!</definedName>
    <definedName name="FINMOIS">#REF!</definedName>
    <definedName name="FINMOISS">#REF!</definedName>
    <definedName name="Hre_arret_caco">#REF!</definedName>
    <definedName name="Hre_reprise_caco">#REF!</definedName>
    <definedName name="Inspec_impots">#REF!</definedName>
    <definedName name="IRG_01">#REF!</definedName>
    <definedName name="IRG_02">#REF!</definedName>
    <definedName name="IRG_03">#REF!</definedName>
    <definedName name="IRG_04">#REF!</definedName>
    <definedName name="IRG_05">#REF!</definedName>
    <definedName name="IRG_06">#REF!</definedName>
    <definedName name="IRG_07">#REF!</definedName>
    <definedName name="IRG_08">#REF!</definedName>
    <definedName name="IRG_09">#REF!</definedName>
    <definedName name="IRG_10">#REF!</definedName>
    <definedName name="IRG_11">#REF!</definedName>
    <definedName name="IRG_12">#REF!</definedName>
    <definedName name="IRG_13">#REF!</definedName>
    <definedName name="IRGCELIBATAIRE">#REF!</definedName>
    <definedName name="IRGMARIE">#REF!</definedName>
    <definedName name="Jours_deduis_Caco">#REF!</definedName>
    <definedName name="jours_fér">#REF!</definedName>
    <definedName name="JOURS_MOIS">#REF!</definedName>
    <definedName name="La_semaine">#REF!</definedName>
    <definedName name="LISTING">#REF!</definedName>
    <definedName name="MENSUELLES">#REF!</definedName>
    <definedName name="MENSUELLESS">#REF!</definedName>
    <definedName name="MF">#REF!</definedName>
    <definedName name="MOISENCOURS">#REF!</definedName>
    <definedName name="Motif_arret_Caco">#REF!</definedName>
    <definedName name="NIS">#REF!</definedName>
    <definedName name="Nom_Responsable">#REF!</definedName>
    <definedName name="Non_inclus_caco">#REF!</definedName>
    <definedName name="OPREBAT">#REF!</definedName>
    <definedName name="Payment_Needed">"Payment Needed"</definedName>
    <definedName name="premiére_Session">#REF!</definedName>
    <definedName name="PRORATA_IRG">#REF!</definedName>
    <definedName name="Qualité_responsable">#REF!</definedName>
    <definedName name="QUIT_1">#REF!</definedName>
    <definedName name="QUIT_10">#REF!</definedName>
    <definedName name="QUIT_11">#REF!</definedName>
    <definedName name="QUIT_12">#REF!</definedName>
    <definedName name="QUIT_13">#REF!</definedName>
    <definedName name="QUIT_2">#REF!</definedName>
    <definedName name="QUIT_3">#REF!</definedName>
    <definedName name="QUIT_4">#REF!</definedName>
    <definedName name="QUIT_5">#REF!</definedName>
    <definedName name="QUIT_6">#REF!</definedName>
    <definedName name="QUIT_7">#REF!</definedName>
    <definedName name="QUIT_8">#REF!</definedName>
    <definedName name="QUIT_9">#REF!</definedName>
    <definedName name="RAISONS">#REF!</definedName>
    <definedName name="Recette_impots">#REF!</definedName>
    <definedName name="REDRES_SS">#REF!</definedName>
    <definedName name="REDRESS_CACOBATPH">#REF!</definedName>
    <definedName name="REG_GENERAL">#REF!</definedName>
    <definedName name="REGIME_CACOBATPH">#REF!</definedName>
    <definedName name="Reimbursement">"Reimbursement"</definedName>
    <definedName name="RS">#REF!</definedName>
    <definedName name="Salaire_Contrat">#REF!</definedName>
    <definedName name="SALARIE">#REF!</definedName>
    <definedName name="Semaine">'[1]Calendrier-1'!$C$4:$I$4</definedName>
    <definedName name="Session_2">#REF!</definedName>
    <definedName name="Session_3">#REF!</definedName>
    <definedName name="Session_4">#REF!</definedName>
    <definedName name="Session_5">#REF!</definedName>
    <definedName name="SESSION_DAS_CNAS">#REF!</definedName>
    <definedName name="SESSIONS">#REF!</definedName>
    <definedName name="SIGNATAIRE">#REF!</definedName>
    <definedName name="SSADHERANT">#REF!</definedName>
    <definedName name="SSADRESSE">#REF!</definedName>
    <definedName name="SSNUMEROAGENCE">#REF!</definedName>
    <definedName name="SSWILAYAAGENCE">#REF!</definedName>
    <definedName name="TAB_DAS_CNAS">#REF!</definedName>
    <definedName name="TABLE_ATS">#REF!</definedName>
    <definedName name="Table_emol">#REF!</definedName>
    <definedName name="Telephone">#REF!</definedName>
    <definedName name="Temoin1_Caco">#REF!</definedName>
    <definedName name="Temoin2_Caco">#REF!</definedName>
    <definedName name="Trx_Caco">#REF!</definedName>
    <definedName name="TX_AUTRE_1">#REF!</definedName>
    <definedName name="TX_AUTRE_2">#REF!</definedName>
    <definedName name="TX_AUTRE_CACOBATPH">#REF!</definedName>
    <definedName name="TX_COT_PAT">#REF!</definedName>
    <definedName name="TX_COT_SAL">#REF!</definedName>
    <definedName name="TX_OPREBAT">#REF!</definedName>
    <definedName name="TX_REG_GENERAL">#REF!</definedName>
    <definedName name="VALID_DAS_1">#REF!</definedName>
    <definedName name="VALID_DAS_2">#REF!</definedName>
    <definedName name="VALID_DAS_3">#REF!</definedName>
    <definedName name="VALID_DAS_4">#REF!</definedName>
    <definedName name="VALID_DAS_5">#REF!</definedName>
    <definedName name="VALID_ITS_1">#REF!</definedName>
    <definedName name="VALID_ITS_2">#REF!</definedName>
    <definedName name="VALID_ITS_3">#REF!</definedName>
    <definedName name="VALID_ITS_4">#REF!</definedName>
    <definedName name="VALID_ITS_5">#REF!</definedName>
    <definedName name="VILLE">#REF!</definedName>
    <definedName name="VOLUME_TRV_LEGAL">#REF!</definedName>
    <definedName name="WILAYA_CACOBATPH">#REF!</definedName>
    <definedName name="Z_C59E7533_FC10_45F3_B1B8_C6D5F9A0D38D_.wvu.PrintArea" localSheetId="3" hidden="1">'EDITION G50'!$A$1:$M$396</definedName>
    <definedName name="Z_C59E7533_FC10_45F3_B1B8_C6D5F9A0D38D_.wvu.PrintArea" localSheetId="2" hidden="1">'ETAT  DES  RECUPERATIONS'!$A$1:$K$225</definedName>
    <definedName name="_xlnm.Print_Area" localSheetId="3">'EDITION G50'!$A$1:$N$397</definedName>
    <definedName name="_xlnm.Print_Area" localSheetId="2">'ETAT  DES  RECUPERATIONS'!$A$1:$L$33</definedName>
  </definedNames>
  <calcPr calcId="125725"/>
</workbook>
</file>

<file path=xl/calcChain.xml><?xml version="1.0" encoding="utf-8"?>
<calcChain xmlns="http://schemas.openxmlformats.org/spreadsheetml/2006/main">
  <c r="G67" i="70"/>
  <c r="G68"/>
  <c r="G66"/>
  <c r="AK4" i="75"/>
  <c r="AF4"/>
  <c r="AA4"/>
  <c r="N5" i="74"/>
  <c r="G29" i="76"/>
  <c r="G27"/>
  <c r="G26"/>
  <c r="G25"/>
  <c r="G24"/>
  <c r="G23"/>
  <c r="H10"/>
  <c r="A2"/>
  <c r="A1"/>
  <c r="F3"/>
  <c r="E3"/>
  <c r="B6"/>
  <c r="I12" i="72" l="1"/>
  <c r="AT4" i="75"/>
  <c r="AZ3"/>
  <c r="AZ2"/>
  <c r="AZ1"/>
  <c r="A4"/>
  <c r="A3"/>
  <c r="A2"/>
  <c r="A1"/>
  <c r="AM18"/>
  <c r="R18"/>
  <c r="EG16"/>
  <c r="EA16"/>
  <c r="DU16"/>
  <c r="DO16"/>
  <c r="DI16"/>
  <c r="DC16"/>
  <c r="CW16"/>
  <c r="CQ16"/>
  <c r="CJ16"/>
  <c r="CD16"/>
  <c r="BX16"/>
  <c r="BR16"/>
  <c r="BL16"/>
  <c r="AG16"/>
  <c r="EG15"/>
  <c r="EA15"/>
  <c r="DU15"/>
  <c r="DO15"/>
  <c r="DI15"/>
  <c r="DC15"/>
  <c r="CW15"/>
  <c r="CQ15"/>
  <c r="CJ15"/>
  <c r="CD15"/>
  <c r="BX15"/>
  <c r="BR15"/>
  <c r="BL15"/>
  <c r="AG15"/>
  <c r="EG14"/>
  <c r="EA14"/>
  <c r="DU14"/>
  <c r="DO14"/>
  <c r="DI14"/>
  <c r="DC14"/>
  <c r="CW14"/>
  <c r="CQ14"/>
  <c r="CJ14"/>
  <c r="CD14"/>
  <c r="BX14"/>
  <c r="BR14"/>
  <c r="BL14"/>
  <c r="AG14"/>
  <c r="EG13"/>
  <c r="EA13"/>
  <c r="DU13"/>
  <c r="DO13"/>
  <c r="DI13"/>
  <c r="DC13"/>
  <c r="CW13"/>
  <c r="CQ13"/>
  <c r="CJ13"/>
  <c r="CD13"/>
  <c r="BX13"/>
  <c r="BR13"/>
  <c r="BL13"/>
  <c r="AG13"/>
  <c r="AQ13" s="1"/>
  <c r="EG12"/>
  <c r="EA12"/>
  <c r="DU12"/>
  <c r="DO12"/>
  <c r="DI12"/>
  <c r="DC12"/>
  <c r="CW12"/>
  <c r="CQ12"/>
  <c r="CJ12"/>
  <c r="CD12"/>
  <c r="BX12"/>
  <c r="BR12"/>
  <c r="BL12"/>
  <c r="AG12"/>
  <c r="EG11"/>
  <c r="EA11"/>
  <c r="DU11"/>
  <c r="DO11"/>
  <c r="DI11"/>
  <c r="DC11"/>
  <c r="CW11"/>
  <c r="CQ11"/>
  <c r="CJ11"/>
  <c r="CD11"/>
  <c r="BX11"/>
  <c r="BR11"/>
  <c r="BL11"/>
  <c r="AG11"/>
  <c r="EG10"/>
  <c r="EA10"/>
  <c r="DU10"/>
  <c r="DO10"/>
  <c r="DO18" s="1"/>
  <c r="DI10"/>
  <c r="DC10"/>
  <c r="CW10"/>
  <c r="CW18" s="1"/>
  <c r="CQ10"/>
  <c r="CQ18" s="1"/>
  <c r="CD10"/>
  <c r="CD18" s="1"/>
  <c r="BX10"/>
  <c r="BX18" s="1"/>
  <c r="BR10"/>
  <c r="BR18" s="1"/>
  <c r="BL10"/>
  <c r="AG10"/>
  <c r="BC4"/>
  <c r="B3" i="74"/>
  <c r="B2"/>
  <c r="G54"/>
  <c r="G53"/>
  <c r="J47"/>
  <c r="F47"/>
  <c r="E47"/>
  <c r="G52" s="1"/>
  <c r="D47"/>
  <c r="F54" s="1"/>
  <c r="H54" s="1"/>
  <c r="L44"/>
  <c r="L41"/>
  <c r="R41" s="1"/>
  <c r="L38"/>
  <c r="L35"/>
  <c r="R35" s="1"/>
  <c r="L32"/>
  <c r="L29"/>
  <c r="R29" s="1"/>
  <c r="L26"/>
  <c r="L23"/>
  <c r="R23" s="1"/>
  <c r="L20"/>
  <c r="L17"/>
  <c r="R17" s="1"/>
  <c r="B17"/>
  <c r="B20" s="1"/>
  <c r="B23" s="1"/>
  <c r="B26" s="1"/>
  <c r="B29" s="1"/>
  <c r="B32" s="1"/>
  <c r="B35" s="1"/>
  <c r="B38" s="1"/>
  <c r="B41" s="1"/>
  <c r="B44" s="1"/>
  <c r="L14"/>
  <c r="P14" s="1"/>
  <c r="B14"/>
  <c r="P11"/>
  <c r="N11"/>
  <c r="H14" s="1"/>
  <c r="L11"/>
  <c r="R11" s="1"/>
  <c r="DU18" i="75" l="1"/>
  <c r="DC18"/>
  <c r="EA18"/>
  <c r="BL18"/>
  <c r="DI18"/>
  <c r="EG18"/>
  <c r="BC10"/>
  <c r="BC14"/>
  <c r="AQ10"/>
  <c r="AQ11"/>
  <c r="BC11" s="1"/>
  <c r="AQ12"/>
  <c r="BC12" s="1"/>
  <c r="BC13"/>
  <c r="AQ14"/>
  <c r="AQ15"/>
  <c r="BC15" s="1"/>
  <c r="AQ16"/>
  <c r="BC16" s="1"/>
  <c r="AG18"/>
  <c r="L47" i="74"/>
  <c r="F52"/>
  <c r="H52" s="1"/>
  <c r="R14"/>
  <c r="R26"/>
  <c r="R44"/>
  <c r="N14"/>
  <c r="H17" s="1"/>
  <c r="R20"/>
  <c r="R32"/>
  <c r="F53"/>
  <c r="I66" i="72"/>
  <c r="I157" s="1"/>
  <c r="C47"/>
  <c r="J92"/>
  <c r="H42" i="70"/>
  <c r="J549" i="72"/>
  <c r="J457"/>
  <c r="H640"/>
  <c r="I648"/>
  <c r="J648" s="1"/>
  <c r="I647"/>
  <c r="J647" s="1"/>
  <c r="K647" s="1"/>
  <c r="I646"/>
  <c r="J646" s="1"/>
  <c r="K646" s="1"/>
  <c r="I645"/>
  <c r="I644"/>
  <c r="J641"/>
  <c r="B639"/>
  <c r="B636"/>
  <c r="B635"/>
  <c r="B633"/>
  <c r="B631"/>
  <c r="I602"/>
  <c r="I601"/>
  <c r="I600"/>
  <c r="J600" s="1"/>
  <c r="K600" s="1"/>
  <c r="I599"/>
  <c r="I598"/>
  <c r="J595"/>
  <c r="H594"/>
  <c r="B593"/>
  <c r="B590"/>
  <c r="B589"/>
  <c r="B587"/>
  <c r="B585"/>
  <c r="I556"/>
  <c r="J556" s="1"/>
  <c r="I555"/>
  <c r="J555" s="1"/>
  <c r="K555" s="1"/>
  <c r="I554"/>
  <c r="J554" s="1"/>
  <c r="K554" s="1"/>
  <c r="I553"/>
  <c r="I552"/>
  <c r="H548"/>
  <c r="B547"/>
  <c r="B544"/>
  <c r="B543"/>
  <c r="B541"/>
  <c r="B539"/>
  <c r="I510"/>
  <c r="J510" s="1"/>
  <c r="K510" s="1"/>
  <c r="I509"/>
  <c r="I508"/>
  <c r="J508" s="1"/>
  <c r="K508" s="1"/>
  <c r="I507"/>
  <c r="I506"/>
  <c r="J503"/>
  <c r="H502"/>
  <c r="B501"/>
  <c r="B498"/>
  <c r="B497"/>
  <c r="B495"/>
  <c r="B493"/>
  <c r="J411"/>
  <c r="H456"/>
  <c r="B455"/>
  <c r="B452"/>
  <c r="B451"/>
  <c r="B449"/>
  <c r="B447"/>
  <c r="J426"/>
  <c r="L426"/>
  <c r="I10"/>
  <c r="I453" s="1"/>
  <c r="I9"/>
  <c r="I544" s="1"/>
  <c r="I7"/>
  <c r="I404" s="1"/>
  <c r="H415"/>
  <c r="H414"/>
  <c r="I418"/>
  <c r="J418" s="1"/>
  <c r="I417"/>
  <c r="J417" s="1"/>
  <c r="K417" s="1"/>
  <c r="I416"/>
  <c r="J416" s="1"/>
  <c r="K416" s="1"/>
  <c r="I415"/>
  <c r="I414"/>
  <c r="H410"/>
  <c r="B409"/>
  <c r="B406"/>
  <c r="B405"/>
  <c r="B403"/>
  <c r="B401"/>
  <c r="E4"/>
  <c r="E631" s="1"/>
  <c r="E629"/>
  <c r="E583"/>
  <c r="E537"/>
  <c r="E491"/>
  <c r="E445"/>
  <c r="E399"/>
  <c r="E353"/>
  <c r="I665"/>
  <c r="I664"/>
  <c r="E664"/>
  <c r="E663"/>
  <c r="E662"/>
  <c r="E659"/>
  <c r="L656"/>
  <c r="J656"/>
  <c r="K654"/>
  <c r="I619"/>
  <c r="I618"/>
  <c r="E618"/>
  <c r="E617"/>
  <c r="E616"/>
  <c r="E613"/>
  <c r="L610"/>
  <c r="J610"/>
  <c r="K608"/>
  <c r="J602"/>
  <c r="J601"/>
  <c r="K601" s="1"/>
  <c r="I573"/>
  <c r="I572"/>
  <c r="E572"/>
  <c r="E571"/>
  <c r="E570"/>
  <c r="E567"/>
  <c r="L564"/>
  <c r="J564"/>
  <c r="K562"/>
  <c r="I527"/>
  <c r="I526"/>
  <c r="E526"/>
  <c r="E525"/>
  <c r="E524"/>
  <c r="E521"/>
  <c r="L518"/>
  <c r="J518"/>
  <c r="K516"/>
  <c r="J509"/>
  <c r="K509" s="1"/>
  <c r="I481"/>
  <c r="I480"/>
  <c r="E480"/>
  <c r="E479"/>
  <c r="E478"/>
  <c r="E475"/>
  <c r="L472"/>
  <c r="J472"/>
  <c r="K470"/>
  <c r="I464"/>
  <c r="J464" s="1"/>
  <c r="K464" s="1"/>
  <c r="I463"/>
  <c r="J463" s="1"/>
  <c r="K463" s="1"/>
  <c r="I462"/>
  <c r="J462" s="1"/>
  <c r="I461"/>
  <c r="I460"/>
  <c r="I435"/>
  <c r="I434"/>
  <c r="E434"/>
  <c r="E433"/>
  <c r="E432"/>
  <c r="E429"/>
  <c r="K424"/>
  <c r="AA79" i="70"/>
  <c r="Q79"/>
  <c r="AA78"/>
  <c r="Z78"/>
  <c r="Q78"/>
  <c r="P78"/>
  <c r="AA77"/>
  <c r="Q77"/>
  <c r="AA76"/>
  <c r="Q76"/>
  <c r="Z75"/>
  <c r="P75"/>
  <c r="Y71"/>
  <c r="H645" i="72" s="1"/>
  <c r="J645" s="1"/>
  <c r="O71" i="70"/>
  <c r="H507" i="72" s="1"/>
  <c r="Y70" i="70"/>
  <c r="H644" i="72" s="1"/>
  <c r="J644" s="1"/>
  <c r="O70" i="70"/>
  <c r="H506" i="72" s="1"/>
  <c r="J506" s="1"/>
  <c r="K506" s="1"/>
  <c r="AA66" i="70"/>
  <c r="R66"/>
  <c r="Q66"/>
  <c r="AA65"/>
  <c r="Z65"/>
  <c r="Q65"/>
  <c r="P65"/>
  <c r="AA64"/>
  <c r="Q64"/>
  <c r="AA63"/>
  <c r="Q63"/>
  <c r="Z62"/>
  <c r="P62"/>
  <c r="Y58"/>
  <c r="H599" i="72" s="1"/>
  <c r="O58" i="70"/>
  <c r="H461" i="72" s="1"/>
  <c r="Y57" i="70"/>
  <c r="H598" i="72" s="1"/>
  <c r="O57" i="70"/>
  <c r="H460" i="72" s="1"/>
  <c r="AA53" i="70"/>
  <c r="Q53"/>
  <c r="AA52"/>
  <c r="Z52"/>
  <c r="Q52"/>
  <c r="P52"/>
  <c r="AA51"/>
  <c r="Q51"/>
  <c r="AA50"/>
  <c r="Q50"/>
  <c r="Z49"/>
  <c r="P49"/>
  <c r="Y45"/>
  <c r="H553" i="72" s="1"/>
  <c r="Y44" i="70"/>
  <c r="H552" i="72" s="1"/>
  <c r="J552" s="1"/>
  <c r="J365"/>
  <c r="J319"/>
  <c r="J273"/>
  <c r="J226"/>
  <c r="J180"/>
  <c r="J133"/>
  <c r="J7" i="71"/>
  <c r="J55" i="72"/>
  <c r="L33"/>
  <c r="E64" s="1"/>
  <c r="E114"/>
  <c r="Y5" i="70"/>
  <c r="Y4"/>
  <c r="H276" i="72" s="1"/>
  <c r="Y18" i="70"/>
  <c r="H323" i="72" s="1"/>
  <c r="Y17" i="70"/>
  <c r="H322" i="72" s="1"/>
  <c r="Y31" i="70"/>
  <c r="Y30"/>
  <c r="H368" i="72" s="1"/>
  <c r="O31" i="70"/>
  <c r="H230" i="72" s="1"/>
  <c r="O30" i="70"/>
  <c r="O18"/>
  <c r="O17"/>
  <c r="H183" i="72" s="1"/>
  <c r="H137"/>
  <c r="F35" i="70"/>
  <c r="K104" i="72"/>
  <c r="J104"/>
  <c r="K102"/>
  <c r="J102"/>
  <c r="K100"/>
  <c r="J100"/>
  <c r="K99"/>
  <c r="K98"/>
  <c r="J98"/>
  <c r="K97"/>
  <c r="K96"/>
  <c r="J96"/>
  <c r="K94"/>
  <c r="J94"/>
  <c r="K93"/>
  <c r="K92"/>
  <c r="K90"/>
  <c r="K89"/>
  <c r="K88"/>
  <c r="J88"/>
  <c r="L88" s="1"/>
  <c r="K87"/>
  <c r="J87"/>
  <c r="J85"/>
  <c r="K85"/>
  <c r="J86"/>
  <c r="K86"/>
  <c r="J89"/>
  <c r="J90"/>
  <c r="J91"/>
  <c r="K91"/>
  <c r="J93"/>
  <c r="L93" s="1"/>
  <c r="J95"/>
  <c r="K95"/>
  <c r="J97"/>
  <c r="J99"/>
  <c r="L99" s="1"/>
  <c r="J101"/>
  <c r="K101"/>
  <c r="J103"/>
  <c r="K103"/>
  <c r="K111"/>
  <c r="K112"/>
  <c r="J14"/>
  <c r="P9" i="70"/>
  <c r="Z9"/>
  <c r="Q10"/>
  <c r="AA10"/>
  <c r="Q11"/>
  <c r="AA11"/>
  <c r="P12"/>
  <c r="B131" i="72" s="1"/>
  <c r="Q12" i="70"/>
  <c r="Z12"/>
  <c r="AA12"/>
  <c r="Q13"/>
  <c r="AA13"/>
  <c r="AB13"/>
  <c r="P22"/>
  <c r="Z22"/>
  <c r="P35"/>
  <c r="Z35"/>
  <c r="Q23"/>
  <c r="AA23"/>
  <c r="Q24"/>
  <c r="AA24"/>
  <c r="P25"/>
  <c r="Q25"/>
  <c r="Z25"/>
  <c r="AA25"/>
  <c r="Q26"/>
  <c r="R26"/>
  <c r="AA26"/>
  <c r="AB26"/>
  <c r="Q36"/>
  <c r="AA36"/>
  <c r="Q37"/>
  <c r="AA37"/>
  <c r="P38"/>
  <c r="Q38"/>
  <c r="Z38"/>
  <c r="AA38"/>
  <c r="Q39"/>
  <c r="AA39"/>
  <c r="AB39"/>
  <c r="E1" i="71"/>
  <c r="F34" s="1"/>
  <c r="I1"/>
  <c r="I66" s="1"/>
  <c r="C2"/>
  <c r="C67" s="1"/>
  <c r="C3"/>
  <c r="M7"/>
  <c r="J8"/>
  <c r="M8"/>
  <c r="M12"/>
  <c r="M19"/>
  <c r="M21"/>
  <c r="M22"/>
  <c r="M23"/>
  <c r="M24"/>
  <c r="M25"/>
  <c r="M26"/>
  <c r="M27"/>
  <c r="M28"/>
  <c r="M29"/>
  <c r="M30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J9"/>
  <c r="M9"/>
  <c r="J10"/>
  <c r="M10"/>
  <c r="J11"/>
  <c r="M11"/>
  <c r="J12"/>
  <c r="J13"/>
  <c r="M13"/>
  <c r="J14"/>
  <c r="M14"/>
  <c r="J15"/>
  <c r="M15"/>
  <c r="J16"/>
  <c r="M16"/>
  <c r="J17"/>
  <c r="M17"/>
  <c r="J18"/>
  <c r="M18"/>
  <c r="J19"/>
  <c r="J20"/>
  <c r="M20"/>
  <c r="J21"/>
  <c r="J22"/>
  <c r="J23"/>
  <c r="J24"/>
  <c r="J25"/>
  <c r="J26"/>
  <c r="J27"/>
  <c r="J28"/>
  <c r="J29"/>
  <c r="J30"/>
  <c r="J31"/>
  <c r="M31"/>
  <c r="D34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D66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D98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D130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D162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D194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E2" i="72"/>
  <c r="E307" s="1"/>
  <c r="B4"/>
  <c r="B6"/>
  <c r="B8"/>
  <c r="B9"/>
  <c r="B10"/>
  <c r="B11"/>
  <c r="L11"/>
  <c r="B12"/>
  <c r="H17"/>
  <c r="I17"/>
  <c r="I19"/>
  <c r="J19" s="1"/>
  <c r="K19" s="1"/>
  <c r="I20"/>
  <c r="J20" s="1"/>
  <c r="K20" s="1"/>
  <c r="I21"/>
  <c r="J21" s="1"/>
  <c r="K21" s="1"/>
  <c r="H18"/>
  <c r="H27"/>
  <c r="L27"/>
  <c r="H28"/>
  <c r="L28"/>
  <c r="E60"/>
  <c r="J33"/>
  <c r="J34"/>
  <c r="L34" s="1"/>
  <c r="K34"/>
  <c r="J35"/>
  <c r="K35"/>
  <c r="J36"/>
  <c r="K36"/>
  <c r="J37"/>
  <c r="K37"/>
  <c r="L37" s="1"/>
  <c r="J38"/>
  <c r="L38" s="1"/>
  <c r="K38"/>
  <c r="J39"/>
  <c r="K39"/>
  <c r="C45"/>
  <c r="J45"/>
  <c r="K45"/>
  <c r="L45"/>
  <c r="C46"/>
  <c r="J46"/>
  <c r="K46"/>
  <c r="L46"/>
  <c r="J47"/>
  <c r="K47"/>
  <c r="L47"/>
  <c r="C53"/>
  <c r="J53"/>
  <c r="K53"/>
  <c r="L53"/>
  <c r="C54"/>
  <c r="J54"/>
  <c r="K54"/>
  <c r="L54"/>
  <c r="C55"/>
  <c r="K55"/>
  <c r="L55"/>
  <c r="I65"/>
  <c r="I156" s="1"/>
  <c r="E109"/>
  <c r="E112"/>
  <c r="E113"/>
  <c r="I85"/>
  <c r="I86"/>
  <c r="F86" s="1"/>
  <c r="I87"/>
  <c r="I88"/>
  <c r="I89"/>
  <c r="F89" s="1"/>
  <c r="I90"/>
  <c r="I91"/>
  <c r="I92"/>
  <c r="I93"/>
  <c r="I94"/>
  <c r="F94" s="1"/>
  <c r="I95"/>
  <c r="I96"/>
  <c r="I97"/>
  <c r="F97" s="1"/>
  <c r="I98"/>
  <c r="F98" s="1"/>
  <c r="I99"/>
  <c r="I100"/>
  <c r="I101"/>
  <c r="I102"/>
  <c r="I103"/>
  <c r="I104"/>
  <c r="F104" s="1"/>
  <c r="G105"/>
  <c r="H105"/>
  <c r="E121"/>
  <c r="B123"/>
  <c r="B125"/>
  <c r="B127"/>
  <c r="B128"/>
  <c r="H132"/>
  <c r="H136"/>
  <c r="I136"/>
  <c r="I137"/>
  <c r="I138"/>
  <c r="J138" s="1"/>
  <c r="I139"/>
  <c r="J139" s="1"/>
  <c r="K139" s="1"/>
  <c r="I140"/>
  <c r="J140" s="1"/>
  <c r="K146"/>
  <c r="J148"/>
  <c r="L148"/>
  <c r="E151"/>
  <c r="E154"/>
  <c r="E155"/>
  <c r="E156"/>
  <c r="E168"/>
  <c r="B170"/>
  <c r="B172"/>
  <c r="B174"/>
  <c r="B175"/>
  <c r="B178"/>
  <c r="H179"/>
  <c r="I183"/>
  <c r="H184"/>
  <c r="I184"/>
  <c r="I185"/>
  <c r="J185" s="1"/>
  <c r="I186"/>
  <c r="J186" s="1"/>
  <c r="K186" s="1"/>
  <c r="I187"/>
  <c r="J187" s="1"/>
  <c r="K193"/>
  <c r="J195"/>
  <c r="L195"/>
  <c r="E198"/>
  <c r="E201"/>
  <c r="E202"/>
  <c r="E203"/>
  <c r="I203"/>
  <c r="I204"/>
  <c r="E214"/>
  <c r="B216"/>
  <c r="B218"/>
  <c r="B220"/>
  <c r="B221"/>
  <c r="B224"/>
  <c r="H225"/>
  <c r="H229"/>
  <c r="I229"/>
  <c r="I230"/>
  <c r="I231"/>
  <c r="J231" s="1"/>
  <c r="K231" s="1"/>
  <c r="I232"/>
  <c r="J232" s="1"/>
  <c r="K232" s="1"/>
  <c r="I233"/>
  <c r="J233" s="1"/>
  <c r="K233" s="1"/>
  <c r="K239"/>
  <c r="J241"/>
  <c r="L241"/>
  <c r="E244"/>
  <c r="E247"/>
  <c r="E248"/>
  <c r="E249"/>
  <c r="I249"/>
  <c r="I250"/>
  <c r="E261"/>
  <c r="B263"/>
  <c r="B265"/>
  <c r="B267"/>
  <c r="B268"/>
  <c r="B271"/>
  <c r="H272"/>
  <c r="I276"/>
  <c r="H277"/>
  <c r="I277"/>
  <c r="I278"/>
  <c r="J278" s="1"/>
  <c r="I279"/>
  <c r="J279" s="1"/>
  <c r="K279" s="1"/>
  <c r="I280"/>
  <c r="J280" s="1"/>
  <c r="K286"/>
  <c r="J288"/>
  <c r="L288"/>
  <c r="E291"/>
  <c r="E294"/>
  <c r="E295"/>
  <c r="E296"/>
  <c r="I296"/>
  <c r="I297"/>
  <c r="B309"/>
  <c r="B311"/>
  <c r="B313"/>
  <c r="B314"/>
  <c r="B317"/>
  <c r="H318"/>
  <c r="I322"/>
  <c r="I323"/>
  <c r="I324"/>
  <c r="J324" s="1"/>
  <c r="K324" s="1"/>
  <c r="I325"/>
  <c r="J325" s="1"/>
  <c r="K325" s="1"/>
  <c r="I326"/>
  <c r="J326" s="1"/>
  <c r="K332"/>
  <c r="J334"/>
  <c r="L334"/>
  <c r="E337"/>
  <c r="E340"/>
  <c r="E341"/>
  <c r="E342"/>
  <c r="I342"/>
  <c r="I343"/>
  <c r="B355"/>
  <c r="B357"/>
  <c r="B359"/>
  <c r="B360"/>
  <c r="B363"/>
  <c r="H364"/>
  <c r="I368"/>
  <c r="H369"/>
  <c r="I369"/>
  <c r="I370"/>
  <c r="J370" s="1"/>
  <c r="I371"/>
  <c r="J371" s="1"/>
  <c r="K371" s="1"/>
  <c r="I372"/>
  <c r="J372" s="1"/>
  <c r="E383"/>
  <c r="E386"/>
  <c r="E387"/>
  <c r="E388"/>
  <c r="K378"/>
  <c r="J380"/>
  <c r="L380"/>
  <c r="I388"/>
  <c r="I389"/>
  <c r="L95"/>
  <c r="F91"/>
  <c r="J414"/>
  <c r="L86"/>
  <c r="L87"/>
  <c r="L104"/>
  <c r="L97"/>
  <c r="CJ10" i="75" l="1"/>
  <c r="CJ18" s="1"/>
  <c r="BC18"/>
  <c r="AQ18"/>
  <c r="F57" i="74"/>
  <c r="N47"/>
  <c r="G57"/>
  <c r="G58"/>
  <c r="H53"/>
  <c r="G59"/>
  <c r="N17"/>
  <c r="H20" s="1"/>
  <c r="P17"/>
  <c r="K372" i="72"/>
  <c r="F96"/>
  <c r="F88"/>
  <c r="K462"/>
  <c r="K370"/>
  <c r="K645"/>
  <c r="K326"/>
  <c r="K140"/>
  <c r="F99"/>
  <c r="F95"/>
  <c r="L39"/>
  <c r="E66" s="1"/>
  <c r="L35"/>
  <c r="J599"/>
  <c r="J415"/>
  <c r="K415" s="1"/>
  <c r="K556"/>
  <c r="J276"/>
  <c r="J598"/>
  <c r="J603" s="1"/>
  <c r="L103"/>
  <c r="I373"/>
  <c r="J184"/>
  <c r="J17"/>
  <c r="K17" s="1"/>
  <c r="L36"/>
  <c r="E65" s="1"/>
  <c r="L101"/>
  <c r="L96"/>
  <c r="L102"/>
  <c r="L91"/>
  <c r="L94"/>
  <c r="L100"/>
  <c r="I234"/>
  <c r="E70"/>
  <c r="J461"/>
  <c r="K461" s="1"/>
  <c r="K648"/>
  <c r="L56"/>
  <c r="I126"/>
  <c r="C163" i="71"/>
  <c r="C131"/>
  <c r="I450" i="72"/>
  <c r="C35" i="71"/>
  <c r="C99"/>
  <c r="I266" i="72"/>
  <c r="I312"/>
  <c r="E67"/>
  <c r="L85"/>
  <c r="I419"/>
  <c r="I511"/>
  <c r="F103"/>
  <c r="K185"/>
  <c r="I603"/>
  <c r="L48"/>
  <c r="E69" s="1"/>
  <c r="G28" i="76" s="1"/>
  <c r="J460" i="72"/>
  <c r="K460" s="1"/>
  <c r="K602"/>
  <c r="K187"/>
  <c r="K138"/>
  <c r="F100"/>
  <c r="L90"/>
  <c r="K418"/>
  <c r="I590"/>
  <c r="J183"/>
  <c r="K183" s="1"/>
  <c r="F87"/>
  <c r="F93"/>
  <c r="I496"/>
  <c r="K278"/>
  <c r="J48"/>
  <c r="J40"/>
  <c r="J229"/>
  <c r="J230"/>
  <c r="K230" s="1"/>
  <c r="J136"/>
  <c r="F90"/>
  <c r="I649"/>
  <c r="J368"/>
  <c r="K368" s="1"/>
  <c r="K280"/>
  <c r="J137"/>
  <c r="K137" s="1"/>
  <c r="J322"/>
  <c r="J56"/>
  <c r="J507"/>
  <c r="K507" s="1"/>
  <c r="K511" s="1"/>
  <c r="E522" s="1"/>
  <c r="E532" s="1"/>
  <c r="I465"/>
  <c r="J369"/>
  <c r="K369" s="1"/>
  <c r="J323"/>
  <c r="K323" s="1"/>
  <c r="I281"/>
  <c r="F101"/>
  <c r="I105"/>
  <c r="L98"/>
  <c r="I557"/>
  <c r="F102"/>
  <c r="L89"/>
  <c r="J553"/>
  <c r="K553" s="1"/>
  <c r="I545"/>
  <c r="K552"/>
  <c r="J649"/>
  <c r="K644"/>
  <c r="K184"/>
  <c r="K599"/>
  <c r="K414"/>
  <c r="I327"/>
  <c r="I188"/>
  <c r="L29"/>
  <c r="E62" s="1"/>
  <c r="I173"/>
  <c r="I358"/>
  <c r="I542"/>
  <c r="I141"/>
  <c r="C195" i="71"/>
  <c r="I128" i="72"/>
  <c r="I314"/>
  <c r="I498"/>
  <c r="I636"/>
  <c r="I268"/>
  <c r="I452"/>
  <c r="I634"/>
  <c r="K276"/>
  <c r="F85"/>
  <c r="I221"/>
  <c r="I406"/>
  <c r="I588"/>
  <c r="J277"/>
  <c r="K277" s="1"/>
  <c r="I219"/>
  <c r="I175"/>
  <c r="I360"/>
  <c r="I637"/>
  <c r="I18"/>
  <c r="I98" i="71"/>
  <c r="I130"/>
  <c r="I34"/>
  <c r="I176" i="72"/>
  <c r="I315"/>
  <c r="I407"/>
  <c r="I269"/>
  <c r="I129"/>
  <c r="I499"/>
  <c r="I361"/>
  <c r="I222"/>
  <c r="I591"/>
  <c r="J32" i="71"/>
  <c r="J38" s="1"/>
  <c r="J64" s="1"/>
  <c r="J70" s="1"/>
  <c r="J96" s="1"/>
  <c r="J102" s="1"/>
  <c r="J128" s="1"/>
  <c r="J134" s="1"/>
  <c r="J160" s="1"/>
  <c r="J166" s="1"/>
  <c r="J192" s="1"/>
  <c r="J198" s="1"/>
  <c r="J224" s="1"/>
  <c r="M224"/>
  <c r="E111" i="72" s="1"/>
  <c r="E123"/>
  <c r="E216"/>
  <c r="E309"/>
  <c r="E170"/>
  <c r="L81"/>
  <c r="L42"/>
  <c r="E263"/>
  <c r="L92"/>
  <c r="J105"/>
  <c r="G35" i="70"/>
  <c r="F92" i="72"/>
  <c r="F98" i="71"/>
  <c r="F130" s="1"/>
  <c r="F162" s="1"/>
  <c r="F66"/>
  <c r="E355" i="72"/>
  <c r="E401"/>
  <c r="E447"/>
  <c r="E493"/>
  <c r="E539"/>
  <c r="E585"/>
  <c r="G43" i="70" l="1"/>
  <c r="H12" i="76"/>
  <c r="H57" i="74"/>
  <c r="F58"/>
  <c r="P20"/>
  <c r="N20"/>
  <c r="H23" s="1"/>
  <c r="J419" i="72"/>
  <c r="K649"/>
  <c r="E660" s="1"/>
  <c r="E670" s="1"/>
  <c r="K419"/>
  <c r="E430" s="1"/>
  <c r="E440" s="1"/>
  <c r="J141"/>
  <c r="K598"/>
  <c r="K603" s="1"/>
  <c r="E614" s="1"/>
  <c r="E624" s="1"/>
  <c r="L40"/>
  <c r="K136"/>
  <c r="K141" s="1"/>
  <c r="E152" s="1"/>
  <c r="E162" s="1"/>
  <c r="K557"/>
  <c r="E568" s="1"/>
  <c r="E578" s="1"/>
  <c r="K465"/>
  <c r="E476" s="1"/>
  <c r="E486" s="1"/>
  <c r="J511"/>
  <c r="J557"/>
  <c r="J327"/>
  <c r="J234"/>
  <c r="J188"/>
  <c r="K322"/>
  <c r="K327" s="1"/>
  <c r="E338" s="1"/>
  <c r="E348" s="1"/>
  <c r="K188"/>
  <c r="E199" s="1"/>
  <c r="E209" s="1"/>
  <c r="J465"/>
  <c r="K373"/>
  <c r="E384" s="1"/>
  <c r="E394" s="1"/>
  <c r="L105"/>
  <c r="K109" s="1"/>
  <c r="K229"/>
  <c r="K234" s="1"/>
  <c r="E245" s="1"/>
  <c r="E256" s="1"/>
  <c r="J373"/>
  <c r="F105"/>
  <c r="E110"/>
  <c r="F9" i="70"/>
  <c r="G37" s="1"/>
  <c r="F38" s="1"/>
  <c r="D38" s="1"/>
  <c r="J281" i="72"/>
  <c r="K281"/>
  <c r="E292" s="1"/>
  <c r="E302" s="1"/>
  <c r="G194" i="71"/>
  <c r="J18" i="72"/>
  <c r="K18" s="1"/>
  <c r="I23"/>
  <c r="K113" l="1"/>
  <c r="G9" i="76"/>
  <c r="G42" i="70"/>
  <c r="H11" i="76"/>
  <c r="H58" i="74"/>
  <c r="F59"/>
  <c r="H59" s="1"/>
  <c r="P23"/>
  <c r="N23"/>
  <c r="H26" s="1"/>
  <c r="E117" i="72"/>
  <c r="K114" s="1"/>
  <c r="K115" s="1"/>
  <c r="E71" s="1"/>
  <c r="G38" i="70"/>
  <c r="K23" i="72"/>
  <c r="J23"/>
  <c r="G30" i="76" l="1"/>
  <c r="H14"/>
  <c r="H15"/>
  <c r="E61" i="72"/>
  <c r="E74" s="1"/>
  <c r="G16" i="76"/>
  <c r="H17" s="1"/>
  <c r="G22" s="1"/>
  <c r="G32" s="1"/>
  <c r="P26" i="74"/>
  <c r="N26"/>
  <c r="H29" s="1"/>
  <c r="K117" i="72"/>
  <c r="G13" i="76" s="1"/>
  <c r="G15" s="1"/>
  <c r="H31" l="1"/>
  <c r="N29" i="74"/>
  <c r="H32" s="1"/>
  <c r="P29"/>
  <c r="N32" l="1"/>
  <c r="H35" s="1"/>
  <c r="P32"/>
  <c r="N35" l="1"/>
  <c r="H38" s="1"/>
  <c r="P35"/>
  <c r="N38" l="1"/>
  <c r="P38"/>
  <c r="H41" l="1"/>
  <c r="R38"/>
  <c r="R47" s="1"/>
  <c r="N41" l="1"/>
  <c r="H44" s="1"/>
  <c r="P41"/>
  <c r="P44" l="1"/>
  <c r="P47" s="1"/>
  <c r="N44"/>
</calcChain>
</file>

<file path=xl/comments1.xml><?xml version="1.0" encoding="utf-8"?>
<comments xmlns="http://schemas.openxmlformats.org/spreadsheetml/2006/main">
  <authors>
    <author>Kamel</author>
  </authors>
  <commentList>
    <comment ref="K2" authorId="0">
      <text>
        <r>
          <rPr>
            <b/>
            <sz val="8"/>
            <color indexed="81"/>
            <rFont val="Tahoma"/>
            <family val="2"/>
          </rPr>
          <t>Kamel BENSAIFI</t>
        </r>
        <r>
          <rPr>
            <sz val="8"/>
            <color indexed="81"/>
            <rFont val="Tahoma"/>
            <family val="2"/>
          </rPr>
          <t xml:space="preserve">
Cellules colorées (ZONE DE SAISIE) Merci</t>
        </r>
      </text>
    </comment>
  </commentList>
</comments>
</file>

<file path=xl/sharedStrings.xml><?xml version="1.0" encoding="utf-8"?>
<sst xmlns="http://schemas.openxmlformats.org/spreadsheetml/2006/main" count="2420" uniqueCount="557">
  <si>
    <t>IDENTIFICATION  DE  L'ENTREPRISE</t>
  </si>
  <si>
    <t>Dénomination</t>
  </si>
  <si>
    <t>Activité</t>
  </si>
  <si>
    <t>Adresse</t>
  </si>
  <si>
    <t>Ville</t>
  </si>
  <si>
    <t>Commune</t>
  </si>
  <si>
    <t>D I W</t>
  </si>
  <si>
    <t>Inspection</t>
  </si>
  <si>
    <t xml:space="preserve">  DISPONIBLE  "DOC.FISCAUX"  POUR  VOS  DECLARATIONS FISCALES  ET  PLUS</t>
  </si>
  <si>
    <t>Recette</t>
  </si>
  <si>
    <t>N.I.S</t>
  </si>
  <si>
    <t xml:space="preserve">Avec Simplicité, Rapidité, Fiabilité, L'application "DOC.FISCAUX" automatise vos : </t>
  </si>
  <si>
    <t>Identifiant Fiscale</t>
  </si>
  <si>
    <t>Art d'imp.</t>
  </si>
  <si>
    <t>Série G N°1 : Déclaration Globale des revenus</t>
  </si>
  <si>
    <t>Code activité princ.</t>
  </si>
  <si>
    <t>Série G N°2 : Chemises recapitulatives des documents annexes -REEL-</t>
  </si>
  <si>
    <t>Série G N°4  : Déclaration IBS  PME</t>
  </si>
  <si>
    <t>Série G N°4 Bis : Déclaration IBS  DGE</t>
  </si>
  <si>
    <t xml:space="preserve">Série G N°5  : Déclaration Justif. Crédit d'impot et d'avoir Fiscal </t>
  </si>
  <si>
    <t>série G N°6 : Déclaration IBS - RETENUE A LA SOURSE</t>
  </si>
  <si>
    <t>série G N°8  : Déclaration D'éxistence</t>
  </si>
  <si>
    <t>Série G N° 11 réel : Déclaration : Bénéfices industriels et commerciaux ( régime Réel )</t>
  </si>
  <si>
    <t>Série G 11 TER Simplifié : Déclaration : Bénéfices industriels et commerciaux ( régime simplifié )</t>
  </si>
  <si>
    <t>Annexe Bilan Simplifié  : Bilan abrégé Acompagnant la déclaration G N°11</t>
  </si>
  <si>
    <t>Série G N°12 : Déclaration impot FORFAITAIRE UNIQUE ( I.F.U)</t>
  </si>
  <si>
    <t>série G N°13  : Déclaration BNC (bénéfices) régime de la Déclaration Contrôlée</t>
  </si>
  <si>
    <t>Série G N°15 : Déclaration sur les revenus agricoles</t>
  </si>
  <si>
    <t>Série G N°16 : Déclaration des revenus de locations d'immeuble batis &amp; non-batis</t>
  </si>
  <si>
    <t>série G N°17  : Déclaration des plus-values de cession a titre onereux</t>
  </si>
  <si>
    <t>série G N°22 : Déclaration TAP Hors Siége</t>
  </si>
  <si>
    <t>série G N°29 : Déclaration IRG Salarié</t>
  </si>
  <si>
    <t>série G N°31 : Déclaration taxe fonciére sur propriété non baties Modèle 1</t>
  </si>
  <si>
    <t>série G N°35 : Déclaration taxe fonciére sur propriété non baties Modèle 2</t>
  </si>
  <si>
    <t xml:space="preserve">série G N°37 : Déclaration relative a l'impot sur le patrimoine </t>
  </si>
  <si>
    <t>Série G N°50 A : Déclaration tenant lieu de bourdereau de versement -avis de versement.</t>
  </si>
  <si>
    <t>Série G N°51 : Déclaration globale des revenus des propriétaire des biens loués</t>
  </si>
  <si>
    <t xml:space="preserve">Série G N°52 : Déclaration de caution bancaire </t>
  </si>
  <si>
    <t>Idée et developpement : [بريد أُزيل]</t>
  </si>
  <si>
    <t>MOBILE : 0772 - 29 -52- 35</t>
  </si>
  <si>
    <t>Copyright 2011 © All Rights Reserved</t>
  </si>
  <si>
    <t>JANVIER</t>
  </si>
  <si>
    <t>ANNEE =&gt;</t>
  </si>
  <si>
    <t>DECLARATION  TAP  HORS  SIEGE  SOCIAL</t>
  </si>
  <si>
    <t>Déclaration  TAP  hors siége  N°  01</t>
  </si>
  <si>
    <t>Déclaration  TAP  hors siége  N°  04</t>
  </si>
  <si>
    <t>TAP  Siége Social</t>
  </si>
  <si>
    <t>Chiffre d'affaires TAP</t>
  </si>
  <si>
    <t>Réfaction</t>
  </si>
  <si>
    <t>Montant brut</t>
  </si>
  <si>
    <t>Taux TAP</t>
  </si>
  <si>
    <t>TAXE S/ ACTIVITE PROFESSIONNELLE</t>
  </si>
  <si>
    <t xml:space="preserve"> TAP  hors siége 1</t>
  </si>
  <si>
    <t xml:space="preserve">Chiffre d'affaires </t>
  </si>
  <si>
    <t xml:space="preserve"> TAP  hors siége 4</t>
  </si>
  <si>
    <t xml:space="preserve">Affaires bénéficiant d'une réfaction de </t>
  </si>
  <si>
    <t>FEVRIER</t>
  </si>
  <si>
    <t xml:space="preserve">Avec réfaction de </t>
  </si>
  <si>
    <t>MARS</t>
  </si>
  <si>
    <t>Affaires "Sans réfaction"</t>
  </si>
  <si>
    <t>AVRIL</t>
  </si>
  <si>
    <t>Sans réfaction</t>
  </si>
  <si>
    <t>Affaires "Exonérées"</t>
  </si>
  <si>
    <t xml:space="preserve">               </t>
  </si>
  <si>
    <t>MAI</t>
  </si>
  <si>
    <t>Affaires Exonérées</t>
  </si>
  <si>
    <t>Recettes professionnelles (Professions Libérales)</t>
  </si>
  <si>
    <t>JUIN</t>
  </si>
  <si>
    <t xml:space="preserve">TOTAL TAP </t>
  </si>
  <si>
    <t>TOTAL  DU CHIFFRE D'AFFAIRE IMPOSABLE A LA TAP (Siége)</t>
  </si>
  <si>
    <t>JUILLET</t>
  </si>
  <si>
    <t>Total C.A  imposable à la TAP</t>
  </si>
  <si>
    <t>AOÛT</t>
  </si>
  <si>
    <t>Wilaya :</t>
  </si>
  <si>
    <t>A</t>
  </si>
  <si>
    <t>Inspection :</t>
  </si>
  <si>
    <t>D</t>
  </si>
  <si>
    <t>CHIFFRE   D'AFFAIRE   IMPOSABLE   POUR   T.V.A</t>
  </si>
  <si>
    <t>C.A   T.V.A</t>
  </si>
  <si>
    <t xml:space="preserve">Nature des opérations TVA </t>
  </si>
  <si>
    <t>Taux</t>
  </si>
  <si>
    <t>Exonéré</t>
  </si>
  <si>
    <t>Imposable</t>
  </si>
  <si>
    <t>SEPTEMBRE</t>
  </si>
  <si>
    <t>Recette de :</t>
  </si>
  <si>
    <t xml:space="preserve">Commune de : </t>
  </si>
  <si>
    <t xml:space="preserve"> Biens produits et denrées (art. 23 du CTVA)</t>
  </si>
  <si>
    <t>OCTOBRE</t>
  </si>
  <si>
    <t xml:space="preserve">N° Article d'imposition : </t>
  </si>
  <si>
    <t xml:space="preserve"> Prestations de services (art. 23 du CTVA)</t>
  </si>
  <si>
    <t>NOVEMBRE</t>
  </si>
  <si>
    <t xml:space="preserve">Référence C.A : </t>
  </si>
  <si>
    <t xml:space="preserve"> Opérations immobilières (art. 23 du CTVA)</t>
  </si>
  <si>
    <t>DÉCEMBRE</t>
  </si>
  <si>
    <t>Actes Médicaux</t>
  </si>
  <si>
    <t>1er TRIMESTRE</t>
  </si>
  <si>
    <t>Déclaration  TAP  hors siége  N°  02</t>
  </si>
  <si>
    <t>Déclaration  TAP  hors siége  N°  05</t>
  </si>
  <si>
    <t>Commissionnaires &amp; Courtiers</t>
  </si>
  <si>
    <t>2e TRIMESTRE</t>
  </si>
  <si>
    <t xml:space="preserve"> TAP  hors siége 2</t>
  </si>
  <si>
    <t xml:space="preserve"> TAP  hors siége 5</t>
  </si>
  <si>
    <t>Fournitures d'énergie</t>
  </si>
  <si>
    <t>3e TRIMESTRE</t>
  </si>
  <si>
    <t>4e TRIMESTRE</t>
  </si>
  <si>
    <t>1ER ACOMPTE</t>
  </si>
  <si>
    <t>Production : biens, produits, denrées</t>
  </si>
  <si>
    <t>2e ACOMPTE</t>
  </si>
  <si>
    <t>Revente en l'état</t>
  </si>
  <si>
    <t>3e ACOMPTE</t>
  </si>
  <si>
    <t>Travaux immobiliers autres que 7%</t>
  </si>
  <si>
    <t>4e ACOMPTE</t>
  </si>
  <si>
    <t>Professions libérales</t>
  </si>
  <si>
    <t>Solde de Liquidation</t>
  </si>
  <si>
    <t>B</t>
  </si>
  <si>
    <t>E</t>
  </si>
  <si>
    <t>Banques et assurances</t>
  </si>
  <si>
    <t>COMPLEMENTAIRE</t>
  </si>
  <si>
    <t>Téléphone et telex</t>
  </si>
  <si>
    <t xml:space="preserve">N° Article imposition : </t>
  </si>
  <si>
    <t>Autres Prestations de Services</t>
  </si>
  <si>
    <t xml:space="preserve"> Débits de boissons</t>
  </si>
  <si>
    <t xml:space="preserve"> Production biens et denrées (art. 21 CTVA)</t>
  </si>
  <si>
    <t>Déclaration TAP  hors siége  N°  03</t>
  </si>
  <si>
    <t>Déclaration  TAP  hors siége  N°  06</t>
  </si>
  <si>
    <t xml:space="preserve"> Reventes en l'état  (art. 21 CTVA)</t>
  </si>
  <si>
    <t xml:space="preserve"> TAP  hors siége 3</t>
  </si>
  <si>
    <t xml:space="preserve"> TAP  hors siége 6</t>
  </si>
  <si>
    <t xml:space="preserve"> Tabacs et allumettes</t>
  </si>
  <si>
    <t xml:space="preserve"> Spectacles, jeux, divertissements, autres</t>
  </si>
  <si>
    <t xml:space="preserve"> Autres prestations de services  (art. 21 CTVA)</t>
  </si>
  <si>
    <t>Consommations sur place</t>
  </si>
  <si>
    <t>Total éxonéré</t>
  </si>
  <si>
    <t>Total Imposable</t>
  </si>
  <si>
    <t>TOTAL  TVAC</t>
  </si>
  <si>
    <t xml:space="preserve">Total  du  Chiffre d'affaire déclaré  </t>
  </si>
  <si>
    <t>C</t>
  </si>
  <si>
    <t>F</t>
  </si>
  <si>
    <t>RAPPROCHEMENT TAP</t>
  </si>
  <si>
    <t>Total  du  chiffre  d'affaire  déclaré  pour  règlement  TAP</t>
  </si>
  <si>
    <t>TVA  DEDUITION - PAIEMENT</t>
  </si>
  <si>
    <t>TVA DR</t>
  </si>
  <si>
    <t>Déductions - Reversements</t>
  </si>
  <si>
    <t>Déductions</t>
  </si>
  <si>
    <t>Reversements</t>
  </si>
  <si>
    <t xml:space="preserve"> Précompte antérieur</t>
  </si>
  <si>
    <t>T.V.A : achats, biens, matières &amp; services</t>
  </si>
  <si>
    <t>SOURCE : Etat des recup. ( P.J )</t>
  </si>
  <si>
    <t>T.V.A : Achats de biens amortissables (immo)</t>
  </si>
  <si>
    <t xml:space="preserve"> Régularisation du prorata</t>
  </si>
  <si>
    <t xml:space="preserve"> TVA / Factures annulées ou impayées</t>
  </si>
  <si>
    <t xml:space="preserve"> Autres déductions</t>
  </si>
  <si>
    <t xml:space="preserve"> Reversement de la déduction (art.40 CTCA)</t>
  </si>
  <si>
    <t>AP.IBS</t>
  </si>
  <si>
    <t>ACPT PROV.  IBS</t>
  </si>
  <si>
    <t>Acomptes provisionnels IBS</t>
  </si>
  <si>
    <t xml:space="preserve">Montant à payer </t>
  </si>
  <si>
    <t>LIQUIDATION.  IBS</t>
  </si>
  <si>
    <t>Solde de liquidation IBS</t>
  </si>
  <si>
    <t>IRG  -  IBS</t>
  </si>
  <si>
    <t>RS IRG</t>
  </si>
  <si>
    <t>Retenues à la source IRG</t>
  </si>
  <si>
    <t>Base</t>
  </si>
  <si>
    <t>Dû</t>
  </si>
  <si>
    <t>Traitements,salaires</t>
  </si>
  <si>
    <t>Barème</t>
  </si>
  <si>
    <t>RCDC (titres nominatifs)</t>
  </si>
  <si>
    <t>Bénéfices distribués</t>
  </si>
  <si>
    <t>A payer (D.A)</t>
  </si>
  <si>
    <t>Bons de caisse anonymes</t>
  </si>
  <si>
    <t>Autres retenues</t>
  </si>
  <si>
    <t>RS IBS</t>
  </si>
  <si>
    <t>RS  IBS</t>
  </si>
  <si>
    <t>EE - Prest. Serv - (1)</t>
  </si>
  <si>
    <t>Droit Timbre</t>
  </si>
  <si>
    <t xml:space="preserve">Droit Timbre </t>
  </si>
  <si>
    <t>Droit de timbre</t>
  </si>
  <si>
    <t xml:space="preserve">AUTRES </t>
  </si>
  <si>
    <t>Autres</t>
  </si>
  <si>
    <t>0pérations imposables</t>
  </si>
  <si>
    <t>Droits</t>
  </si>
  <si>
    <t>TIC</t>
  </si>
  <si>
    <t>Article N°</t>
  </si>
  <si>
    <t xml:space="preserve">NOM   ET   R.S : </t>
  </si>
  <si>
    <t xml:space="preserve">ADRESSE : </t>
  </si>
  <si>
    <t>FOLIO N°01</t>
  </si>
  <si>
    <t>N° Identifiant  fiscal</t>
  </si>
  <si>
    <t>Nom &amp; prenom ou R.S Fournisseur</t>
  </si>
  <si>
    <t xml:space="preserve">ADRESSE </t>
  </si>
  <si>
    <t>Numero R.C</t>
  </si>
  <si>
    <t>Date facture</t>
  </si>
  <si>
    <t>Ref. Facture</t>
  </si>
  <si>
    <t>Montant Achat (HT)</t>
  </si>
  <si>
    <t>Taux TVA</t>
  </si>
  <si>
    <t>TVA Acquitée</t>
  </si>
  <si>
    <t>TVA s / Immob.</t>
  </si>
  <si>
    <t>IMMO.</t>
  </si>
  <si>
    <t>TOTAL Folio 1</t>
  </si>
  <si>
    <t>Folio  N°2   cochez   par  un   "X"   ici  =&gt;</t>
  </si>
  <si>
    <t>FOLIO N° 02</t>
  </si>
  <si>
    <t>Nom &amp; prenom ou RS</t>
  </si>
  <si>
    <t>Date de facture</t>
  </si>
  <si>
    <t>REPORT Folio 1</t>
  </si>
  <si>
    <t>TOTAL Folio 2</t>
  </si>
  <si>
    <t>Folio  N°3   cochez   par  un   "X"   ici  =&gt;</t>
  </si>
  <si>
    <t>FOLIO N° 03</t>
  </si>
  <si>
    <t>REPORT Folio 2</t>
  </si>
  <si>
    <t>TOTAL Folio 3</t>
  </si>
  <si>
    <t>Folio  N°4   cochez   par  un   "X"   ici  =&gt;</t>
  </si>
  <si>
    <t>FOLIO N° 04</t>
  </si>
  <si>
    <t>REPORT Folio 3</t>
  </si>
  <si>
    <t>TOTAL Folio 4</t>
  </si>
  <si>
    <t>Folio  N°5   cochez   par  un   "X"   ici  =&gt;</t>
  </si>
  <si>
    <t>FOLIO N° 05</t>
  </si>
  <si>
    <t>REPORT Folio 4</t>
  </si>
  <si>
    <t>TOTAL Folio 5</t>
  </si>
  <si>
    <t>Folio  N°6   cochez   par  un   "X"   ici  =&gt;</t>
  </si>
  <si>
    <t>FOLIO N° 06</t>
  </si>
  <si>
    <t>REPORT Folio 5</t>
  </si>
  <si>
    <t>TOTAL Folio 6</t>
  </si>
  <si>
    <t>Folio  N°7   cochez   par  un   "X"   ici  =&gt;</t>
  </si>
  <si>
    <t>FOLIO N° 07</t>
  </si>
  <si>
    <t>REPORT Folio 6</t>
  </si>
  <si>
    <t>TOTAL Folio 7</t>
  </si>
  <si>
    <t>الضرائـب والرسوم المحصـلة فورا أو عن طـريـق الإقتطاع مـن المـصـدر</t>
  </si>
  <si>
    <t>IMPORTANT</t>
  </si>
  <si>
    <t>DIRECTION GENERALE DES IMPOTS</t>
  </si>
  <si>
    <t>Année :</t>
  </si>
  <si>
    <t xml:space="preserve"> تصـريح  يقـوم  مـقام  حـافـظة  لإشـعار  بالـتسـديد</t>
  </si>
  <si>
    <t xml:space="preserve">    Direction des Impôts</t>
  </si>
  <si>
    <t>IMPOTS ET TAXES PERCUS AU COMPTANT</t>
  </si>
  <si>
    <t>Wilaya de :</t>
  </si>
  <si>
    <t>Mois :</t>
  </si>
  <si>
    <t>OU PAR VOIE DE RETENUE A LA SOURCE</t>
  </si>
  <si>
    <t xml:space="preserve">            Inspection des impôts</t>
  </si>
  <si>
    <t>Trimestre</t>
  </si>
  <si>
    <t xml:space="preserve">           </t>
  </si>
  <si>
    <t>DECLARATION TENANT LIEU DE BORDEREAU - AVIS DE VERSEMENT</t>
  </si>
  <si>
    <t>de :</t>
  </si>
  <si>
    <t xml:space="preserve">        Recette des impôts </t>
  </si>
  <si>
    <t>A rappeler</t>
  </si>
  <si>
    <t>M.</t>
  </si>
  <si>
    <t>obligatoirement</t>
  </si>
  <si>
    <t>Commune :</t>
  </si>
  <si>
    <t>Activité:</t>
  </si>
  <si>
    <t>F.J.</t>
  </si>
  <si>
    <t>Adresse:</t>
  </si>
  <si>
    <t>CODE ACTIVITE</t>
  </si>
  <si>
    <t>N.I.F</t>
  </si>
  <si>
    <t>N° article :</t>
  </si>
  <si>
    <t>Série G. n°50</t>
  </si>
  <si>
    <t>Code</t>
  </si>
  <si>
    <t xml:space="preserve">               Opérations imposables</t>
  </si>
  <si>
    <t>Chiffre d'affaires</t>
  </si>
  <si>
    <t>Montant à</t>
  </si>
  <si>
    <t>C.A Brut</t>
  </si>
  <si>
    <t>payer (D.A)</t>
  </si>
  <si>
    <t>C 1 A 11</t>
  </si>
  <si>
    <t xml:space="preserve">       Affaires  bénéficiant  d'une   réfaction  de </t>
  </si>
  <si>
    <t>C 1 A 12</t>
  </si>
  <si>
    <t>C 1 A 13</t>
  </si>
  <si>
    <t xml:space="preserve">       Affaires sans réfaction</t>
  </si>
  <si>
    <t>C 1 A 14</t>
  </si>
  <si>
    <t xml:space="preserve">       Affaires exonérées</t>
  </si>
  <si>
    <t>C 1 A 20</t>
  </si>
  <si>
    <t xml:space="preserve">       Recettes professionnelles (Professions libérales)</t>
  </si>
  <si>
    <t>Préciser autres taux de réfaction le cas échéant</t>
  </si>
  <si>
    <t>TOTAL</t>
  </si>
  <si>
    <t>Acomptes et Solde   I.B.S</t>
  </si>
  <si>
    <t>Acomptes  I.B.S</t>
  </si>
  <si>
    <t xml:space="preserve">             Détermination des acomptes prévisionnels </t>
  </si>
  <si>
    <t>Montant à payer (en DA)</t>
  </si>
  <si>
    <t>E 1 M 10</t>
  </si>
  <si>
    <t xml:space="preserve"> ……………...Acompte prévisionnel ……………..</t>
  </si>
  <si>
    <t>……</t>
  </si>
  <si>
    <t>Solde de liquidation…………………..………..</t>
  </si>
  <si>
    <t xml:space="preserve">           TOTAL</t>
  </si>
  <si>
    <t>I.R.G salaires et autres retenues à la source   IRG  /  IBS</t>
  </si>
  <si>
    <t xml:space="preserve"> Catégories de revenus soumis à une retenue à la source IRG ou IBS</t>
  </si>
  <si>
    <t>Revenus nets imposables</t>
  </si>
  <si>
    <t>Montant à payer (D.A)</t>
  </si>
  <si>
    <t>E 1 L 20</t>
  </si>
  <si>
    <t>E 1 L 30</t>
  </si>
  <si>
    <t>E 1 L 40</t>
  </si>
  <si>
    <t>E 1 L 60</t>
  </si>
  <si>
    <t>E 1 L 80</t>
  </si>
  <si>
    <t>E 1 M 30</t>
  </si>
  <si>
    <t>E 1 M 40</t>
  </si>
  <si>
    <t xml:space="preserve">  (1) Joindre relevé détaillé des retenues à la source par entreprise</t>
  </si>
  <si>
    <t xml:space="preserve">                         TOTAL</t>
  </si>
  <si>
    <t>Droit de timbre état</t>
  </si>
  <si>
    <t xml:space="preserve"> Opérations imposables</t>
  </si>
  <si>
    <t>CA imposable</t>
  </si>
  <si>
    <t>E 2 E 00</t>
  </si>
  <si>
    <t xml:space="preserve">                        TOTAL  </t>
  </si>
  <si>
    <t>Impots  et  taxes  non  repris  ci-dessus</t>
  </si>
  <si>
    <t>C.A imposable</t>
  </si>
  <si>
    <t>RECAPITULATION   (EN D.A)</t>
  </si>
  <si>
    <t>Cadre réservé au contribuable</t>
  </si>
  <si>
    <t>Cadre réservé à la recette</t>
  </si>
  <si>
    <t>Cadre resérvé à l'inspection</t>
  </si>
  <si>
    <t>Eenregistrée le :   …………</t>
  </si>
  <si>
    <t xml:space="preserve"> 1 - TAP</t>
  </si>
  <si>
    <t xml:space="preserve">    C/500  026/A</t>
  </si>
  <si>
    <t xml:space="preserve"> Certifié   sincère   et  véritable</t>
  </si>
  <si>
    <t>enregistrée sous le n° ………………..</t>
  </si>
  <si>
    <t>……………………………...…</t>
  </si>
  <si>
    <t xml:space="preserve"> 2 - AP/IBS</t>
  </si>
  <si>
    <t xml:space="preserve">    C/201   001/M1</t>
  </si>
  <si>
    <t xml:space="preserve"> le    contenu  de  la   présente</t>
  </si>
  <si>
    <t>Observations éventuelles :</t>
  </si>
  <si>
    <t xml:space="preserve"> déclaration   conforme    aux </t>
  </si>
  <si>
    <t>N° ……...……………………..</t>
  </si>
  <si>
    <t>…………………………………………...…………………</t>
  </si>
  <si>
    <t xml:space="preserve"> 3. 1 - IRG/Salaires</t>
  </si>
  <si>
    <t xml:space="preserve">   C/201   001/100</t>
  </si>
  <si>
    <t xml:space="preserve"> documents   comptables</t>
  </si>
  <si>
    <t xml:space="preserve"> du …………..….......Agence………</t>
  </si>
  <si>
    <t xml:space="preserve">   C/201   001/A.B.C</t>
  </si>
  <si>
    <t xml:space="preserve"> A :</t>
  </si>
  <si>
    <t>tiré sur l'Agence : …………………….</t>
  </si>
  <si>
    <t xml:space="preserve"> 3.3  - IBS Ret. à la sour.</t>
  </si>
  <si>
    <t xml:space="preserve">   C/201   001/M2 et 3</t>
  </si>
  <si>
    <t xml:space="preserve"> le :</t>
  </si>
  <si>
    <t>- par chéque postal N°………….…….</t>
  </si>
  <si>
    <t xml:space="preserve">        -  TIC</t>
  </si>
  <si>
    <t xml:space="preserve">   C/201   003/303/A/B</t>
  </si>
  <si>
    <t>- En numéraire………………..……….</t>
  </si>
  <si>
    <t xml:space="preserve">    Cachet,                     Signature</t>
  </si>
  <si>
    <t xml:space="preserve">  Prise en recette par quit. N°………….</t>
  </si>
  <si>
    <t xml:space="preserve"> 4 - Droit de timbre</t>
  </si>
  <si>
    <t xml:space="preserve">   C/201  002/201</t>
  </si>
  <si>
    <t xml:space="preserve">  de ce jour.</t>
  </si>
  <si>
    <t xml:space="preserve"> 5 - Autres </t>
  </si>
  <si>
    <t xml:space="preserve">   C / </t>
  </si>
  <si>
    <t xml:space="preserve"> A …………….....…le……...…………</t>
  </si>
  <si>
    <t xml:space="preserve"> 6 - TVA</t>
  </si>
  <si>
    <t xml:space="preserve">    C/500   020/ A </t>
  </si>
  <si>
    <t xml:space="preserve"> Le receveur des impôts</t>
  </si>
  <si>
    <t xml:space="preserve"> </t>
  </si>
  <si>
    <t xml:space="preserve">  Cachet,                          Signature</t>
  </si>
  <si>
    <t xml:space="preserve">          MONTANT TOTAL A PAYER </t>
  </si>
  <si>
    <t>Les chiffres d'affaires et les revenus sont inscrits</t>
  </si>
  <si>
    <t>TAXE SUR LA VALEUR AJOUTEE</t>
  </si>
  <si>
    <t>en dinars, le dernier chiffre étant ramené au zéro</t>
  </si>
  <si>
    <t>Exemple 325.626 DA = 325.620</t>
  </si>
  <si>
    <t>A/ Chiffres d'affaires imposables</t>
  </si>
  <si>
    <t>Montant des</t>
  </si>
  <si>
    <t>Total</t>
  </si>
  <si>
    <t>droits (en DA)</t>
  </si>
  <si>
    <t>E 3 B 11</t>
  </si>
  <si>
    <t>E 3 B 12</t>
  </si>
  <si>
    <t>E 3 B 13</t>
  </si>
  <si>
    <t>E 3 B 14</t>
  </si>
  <si>
    <t xml:space="preserve"> Actes Médicaux</t>
  </si>
  <si>
    <t>E 3 B 15</t>
  </si>
  <si>
    <t xml:space="preserve"> Commissionnaire &amp; cortiers</t>
  </si>
  <si>
    <t>E 3 B 16</t>
  </si>
  <si>
    <t xml:space="preserve"> Fourniture d'énergie</t>
  </si>
  <si>
    <t>E 3 B 21</t>
  </si>
  <si>
    <t xml:space="preserve"> Production : biens, produits, denrées</t>
  </si>
  <si>
    <t>E 3 B 22</t>
  </si>
  <si>
    <t xml:space="preserve"> Revente en l'état : biens, produits, denrées</t>
  </si>
  <si>
    <t>E 3 B 23</t>
  </si>
  <si>
    <t xml:space="preserve"> Travaux immobiliers autres que ceux de 7%</t>
  </si>
  <si>
    <t>E 3 B 24</t>
  </si>
  <si>
    <t xml:space="preserve"> Professions Libérales</t>
  </si>
  <si>
    <t>E 3 B 25</t>
  </si>
  <si>
    <t xml:space="preserve"> Opérations de banques et assurances</t>
  </si>
  <si>
    <t>E 3 B 26</t>
  </si>
  <si>
    <t xml:space="preserve"> Prestations de téléphone et télex</t>
  </si>
  <si>
    <t>E 3 B 28</t>
  </si>
  <si>
    <t xml:space="preserve"> Autres prestations de services</t>
  </si>
  <si>
    <t>E 3 B 31</t>
  </si>
  <si>
    <t>E 3 B 32</t>
  </si>
  <si>
    <t xml:space="preserve"> Production biens et denrées  (art. 21 CTVA)</t>
  </si>
  <si>
    <t>E 3 B 33</t>
  </si>
  <si>
    <t>E 3 B 34</t>
  </si>
  <si>
    <t>E 3 B 35</t>
  </si>
  <si>
    <t xml:space="preserve"> Spectacles jeux divertis autres</t>
  </si>
  <si>
    <t>E 3 B 36</t>
  </si>
  <si>
    <t xml:space="preserve"> Autres prestations (art. 21 CTVA)</t>
  </si>
  <si>
    <t>E 3 B 37</t>
  </si>
  <si>
    <t xml:space="preserve"> Consommations sur place</t>
  </si>
  <si>
    <t xml:space="preserve">       TOTAL GENERAL DES CHIFFRES D'AFFAIRES</t>
  </si>
  <si>
    <t xml:space="preserve"> B/ Déductions à opérer</t>
  </si>
  <si>
    <t>C/ TVA à Payer</t>
  </si>
  <si>
    <t xml:space="preserve"> NATURE DES DEDUCTIONS</t>
  </si>
  <si>
    <t>MONTANT</t>
  </si>
  <si>
    <t>Désignation</t>
  </si>
  <si>
    <t>Montants</t>
  </si>
  <si>
    <t>E 3 B91</t>
  </si>
  <si>
    <t xml:space="preserve"> Précompte antérieur (mois précédents) </t>
  </si>
  <si>
    <t xml:space="preserve">  - Total   des  droits   dus  </t>
  </si>
  <si>
    <t>E 3 B92</t>
  </si>
  <si>
    <t>E 3 B 97</t>
  </si>
  <si>
    <t xml:space="preserve">    Régularisation  du  prorata (art.40 C. TCA)  (+)</t>
  </si>
  <si>
    <t>E 3 B93</t>
  </si>
  <si>
    <t xml:space="preserve">    ( déduction excédentaire )</t>
  </si>
  <si>
    <t>E 3 B94</t>
  </si>
  <si>
    <t>E 3 B 98</t>
  </si>
  <si>
    <t xml:space="preserve">   - Reversement de la déduction (art.38 C. TCA)  (+)</t>
  </si>
  <si>
    <t>E 3 B95</t>
  </si>
  <si>
    <t xml:space="preserve">     TOTAL  A  RAPPELER   (C)</t>
  </si>
  <si>
    <t>E 3 B96</t>
  </si>
  <si>
    <t xml:space="preserve">  - Total des déductions</t>
  </si>
  <si>
    <t>NB : Joindre un état détaillé des fourisseurs conformément à l'article 29 du C. TCA</t>
  </si>
  <si>
    <t>E 3 B 00</t>
  </si>
  <si>
    <t xml:space="preserve">    (A reporter dans cadre "récapitulation" ligne 10)</t>
  </si>
  <si>
    <t xml:space="preserve">     Total des déductions a opérer (B)</t>
  </si>
  <si>
    <t>E 3 B 99</t>
  </si>
  <si>
    <t>Série  G. N° 50 A</t>
  </si>
  <si>
    <t xml:space="preserve"> La   présente</t>
  </si>
  <si>
    <t>déclaration doit etre</t>
  </si>
  <si>
    <t>déposée à la  recette</t>
  </si>
  <si>
    <t>des impots dans les</t>
  </si>
  <si>
    <t>VINGT PREMIERS</t>
  </si>
  <si>
    <t>JOURS DU MOIS</t>
  </si>
  <si>
    <t xml:space="preserve">        Affaires   bénéficiant  d'une   réfaction  de </t>
  </si>
  <si>
    <t xml:space="preserve">       Affaires  bénéficiant d'une  réfaction de </t>
  </si>
  <si>
    <t>Revenu imposable</t>
  </si>
  <si>
    <t xml:space="preserve">      IRG  /  Traitements,salaires, pensions et rentes viagères</t>
  </si>
  <si>
    <t xml:space="preserve">      IRG  /  Autres retenues à la source</t>
  </si>
  <si>
    <t xml:space="preserve">      IBS  /  Entreprises étrangères non installées (Prest. services) (1)</t>
  </si>
  <si>
    <t xml:space="preserve"> Reçu ce jour la présente déclaration </t>
  </si>
  <si>
    <t xml:space="preserve"> Payée      par    Chéque     bancaire</t>
  </si>
  <si>
    <t>N° ……...………………du …………….</t>
  </si>
  <si>
    <t xml:space="preserve"> 3. 2 - IRG/Autres ret. Sour.</t>
  </si>
  <si>
    <t xml:space="preserve"> 3.3  - IBS Ret. à la source</t>
  </si>
  <si>
    <t xml:space="preserve">  Prise en recette par quit. N°………..</t>
  </si>
  <si>
    <t xml:space="preserve">       Affaires   bénéficiant  d'une   réfaction  de </t>
  </si>
  <si>
    <t xml:space="preserve">  Prise en recette par quit. N°……………..</t>
  </si>
  <si>
    <t xml:space="preserve">          Recettes professionnelles (Professions libérales)</t>
  </si>
  <si>
    <r>
      <t xml:space="preserve">CHOISIR LA PERIODE DE LA DECLARATION G50  </t>
    </r>
    <r>
      <rPr>
        <b/>
        <sz val="16"/>
        <color indexed="28"/>
        <rFont val="Wingdings"/>
        <charset val="2"/>
      </rPr>
      <t>à</t>
    </r>
  </si>
  <si>
    <r>
      <t xml:space="preserve">VALIDE  </t>
    </r>
    <r>
      <rPr>
        <sz val="10"/>
        <rFont val="Wingdings"/>
        <charset val="2"/>
      </rPr>
      <t>è</t>
    </r>
  </si>
  <si>
    <r>
      <t xml:space="preserve">VALIDE  </t>
    </r>
    <r>
      <rPr>
        <sz val="10"/>
        <rFont val="Wingdings"/>
        <charset val="2"/>
      </rPr>
      <t>è</t>
    </r>
    <r>
      <rPr>
        <sz val="10"/>
        <rFont val="Arial"/>
        <family val="2"/>
      </rPr>
      <t xml:space="preserve">  </t>
    </r>
  </si>
  <si>
    <r>
      <t xml:space="preserve">VALIDE </t>
    </r>
    <r>
      <rPr>
        <sz val="11"/>
        <rFont val="Wingdings"/>
        <charset val="2"/>
      </rPr>
      <t>è</t>
    </r>
  </si>
  <si>
    <r>
      <t xml:space="preserve"> </t>
    </r>
    <r>
      <rPr>
        <b/>
        <u/>
        <sz val="11"/>
        <rFont val="Arial"/>
        <family val="2"/>
      </rPr>
      <t>ETAT  DES   RECUPERATIONS  DE   TVA   SUR   G-50 :</t>
    </r>
  </si>
  <si>
    <r>
      <t>IMPORTANT</t>
    </r>
    <r>
      <rPr>
        <b/>
        <sz val="10"/>
        <rFont val="Arial"/>
        <family val="2"/>
      </rPr>
      <t/>
    </r>
  </si>
  <si>
    <t xml:space="preserve">Taxe sur l'activité professionnelle au taux de </t>
  </si>
  <si>
    <t>PERIODE :</t>
  </si>
  <si>
    <t>Déclaration  TAP  hors siége  N°  07</t>
  </si>
  <si>
    <t>Déclaration  TAP  hors siége  N°  08</t>
  </si>
  <si>
    <t>Déclaration TAP  hors siége  N°  09</t>
  </si>
  <si>
    <t>Déclaration  TAP  hors siége  N°  10</t>
  </si>
  <si>
    <t>Déclaration  TAP  hors siége  N°  11</t>
  </si>
  <si>
    <t>Déclaration  TAP  hors siége  N°  12</t>
  </si>
  <si>
    <t>I</t>
  </si>
  <si>
    <t>G</t>
  </si>
  <si>
    <t>K</t>
  </si>
  <si>
    <t>L</t>
  </si>
  <si>
    <t>H</t>
  </si>
  <si>
    <t>J</t>
  </si>
  <si>
    <t>Saisie Manuelle des montants</t>
  </si>
  <si>
    <r>
      <t xml:space="preserve">      IRG  </t>
    </r>
    <r>
      <rPr>
        <sz val="10"/>
        <color rgb="FF0070C0"/>
        <rFont val="Arial"/>
        <family val="2"/>
      </rPr>
      <t>/  Traitements,salaires, pensions et rentes viagères</t>
    </r>
  </si>
  <si>
    <r>
      <t xml:space="preserve">      IRG</t>
    </r>
    <r>
      <rPr>
        <sz val="10"/>
        <color rgb="FF0070C0"/>
        <rFont val="Arial"/>
        <family val="2"/>
      </rPr>
      <t xml:space="preserve">  /  RCDC (titres nominatifs)</t>
    </r>
  </si>
  <si>
    <r>
      <t xml:space="preserve">      IRG</t>
    </r>
    <r>
      <rPr>
        <sz val="10"/>
        <color rgb="FF0070C0"/>
        <rFont val="Arial"/>
        <family val="2"/>
      </rPr>
      <t xml:space="preserve">  /  Bénéfices distribués par les sociétés de capitaux</t>
    </r>
  </si>
  <si>
    <r>
      <t xml:space="preserve">      IRG</t>
    </r>
    <r>
      <rPr>
        <sz val="10"/>
        <color rgb="FF0070C0"/>
        <rFont val="Arial"/>
        <family val="2"/>
      </rPr>
      <t xml:space="preserve">  /  Revenus des bons de caisse anonymes</t>
    </r>
  </si>
  <si>
    <r>
      <t xml:space="preserve">      IRG</t>
    </r>
    <r>
      <rPr>
        <sz val="10"/>
        <color rgb="FF0070C0"/>
        <rFont val="Arial"/>
        <family val="2"/>
      </rPr>
      <t xml:space="preserve">  /  Autres retenues à la source</t>
    </r>
  </si>
  <si>
    <r>
      <t xml:space="preserve">      IBS</t>
    </r>
    <r>
      <rPr>
        <sz val="10"/>
        <color rgb="FF0070C0"/>
        <rFont val="Arial"/>
        <family val="2"/>
      </rPr>
      <t xml:space="preserve">  /  Entreprises étrangères non installées (Prest. services) (1)</t>
    </r>
  </si>
  <si>
    <r>
      <t xml:space="preserve">      IBS</t>
    </r>
    <r>
      <rPr>
        <sz val="10"/>
        <color rgb="FF0070C0"/>
        <rFont val="Arial"/>
        <family val="2"/>
      </rPr>
      <t xml:space="preserve">  /  Autres retenues à la source</t>
    </r>
  </si>
  <si>
    <r>
      <t xml:space="preserve"> Reçu</t>
    </r>
    <r>
      <rPr>
        <sz val="9"/>
        <color rgb="FF0070C0"/>
        <rFont val="Arial"/>
        <family val="2"/>
      </rPr>
      <t xml:space="preserve"> ce jour la présente déclaration </t>
    </r>
  </si>
  <si>
    <r>
      <t xml:space="preserve"> Payée      </t>
    </r>
    <r>
      <rPr>
        <sz val="9"/>
        <color rgb="FF0070C0"/>
        <rFont val="Arial"/>
        <family val="2"/>
      </rPr>
      <t>par    Chéque     bancaire</t>
    </r>
  </si>
  <si>
    <r>
      <t xml:space="preserve"> </t>
    </r>
    <r>
      <rPr>
        <sz val="9"/>
        <color rgb="FF0070C0"/>
        <rFont val="Arial"/>
        <family val="2"/>
      </rPr>
      <t>3.2 -</t>
    </r>
    <r>
      <rPr>
        <sz val="8"/>
        <color rgb="FF0070C0"/>
        <rFont val="Arial"/>
        <family val="2"/>
      </rPr>
      <t xml:space="preserve"> IRG/Autres ret. Sour.</t>
    </r>
  </si>
  <si>
    <r>
      <t>Opérations assujetties à la</t>
    </r>
    <r>
      <rPr>
        <b/>
        <sz val="10"/>
        <color rgb="FF0070C0"/>
        <rFont val="Arial"/>
        <family val="2"/>
      </rPr>
      <t xml:space="preserve"> </t>
    </r>
    <r>
      <rPr>
        <sz val="10"/>
        <color rgb="FF0070C0"/>
        <rFont val="Arial"/>
        <family val="2"/>
      </rPr>
      <t>TVA</t>
    </r>
  </si>
  <si>
    <r>
      <t xml:space="preserve">TVA/ </t>
    </r>
    <r>
      <rPr>
        <b/>
        <sz val="8"/>
        <color rgb="FF0070C0"/>
        <rFont val="Arial"/>
        <family val="2"/>
      </rPr>
      <t>achats</t>
    </r>
    <r>
      <rPr>
        <sz val="8"/>
        <color rgb="FF0070C0"/>
        <rFont val="Arial"/>
        <family val="2"/>
      </rPr>
      <t xml:space="preserve"> de matières et </t>
    </r>
    <r>
      <rPr>
        <b/>
        <sz val="8"/>
        <color rgb="FF0070C0"/>
        <rFont val="Arial"/>
        <family val="2"/>
      </rPr>
      <t>services</t>
    </r>
    <r>
      <rPr>
        <sz val="8"/>
        <color rgb="FF0070C0"/>
        <rFont val="Arial"/>
        <family val="2"/>
      </rPr>
      <t xml:space="preserve"> </t>
    </r>
    <r>
      <rPr>
        <sz val="6"/>
        <color rgb="FF0070C0"/>
        <rFont val="Arial"/>
        <family val="2"/>
      </rPr>
      <t>(art.29 CTCA)</t>
    </r>
  </si>
  <si>
    <r>
      <t xml:space="preserve">TVA/ achats </t>
    </r>
    <r>
      <rPr>
        <b/>
        <sz val="8"/>
        <color rgb="FF0070C0"/>
        <rFont val="Arial"/>
        <family val="2"/>
      </rPr>
      <t>biens amortissables</t>
    </r>
    <r>
      <rPr>
        <sz val="8"/>
        <color rgb="FF0070C0"/>
        <rFont val="Arial"/>
        <family val="2"/>
      </rPr>
      <t xml:space="preserve"> </t>
    </r>
    <r>
      <rPr>
        <sz val="6"/>
        <color rgb="FF0070C0"/>
        <rFont val="Arial"/>
        <family val="2"/>
      </rPr>
      <t>(art.38 CTCA)</t>
    </r>
  </si>
  <si>
    <r>
      <t xml:space="preserve">Régularisation </t>
    </r>
    <r>
      <rPr>
        <b/>
        <sz val="8"/>
        <color rgb="FF0070C0"/>
        <rFont val="Arial"/>
        <family val="2"/>
      </rPr>
      <t>prorata</t>
    </r>
    <r>
      <rPr>
        <sz val="8"/>
        <color rgb="FF0070C0"/>
        <rFont val="Arial"/>
        <family val="2"/>
      </rPr>
      <t xml:space="preserve"> déduction (art.40 CTCA)</t>
    </r>
  </si>
  <si>
    <r>
      <t xml:space="preserve">TVA / </t>
    </r>
    <r>
      <rPr>
        <b/>
        <sz val="8"/>
        <color rgb="FF0070C0"/>
        <rFont val="Arial"/>
        <family val="2"/>
      </rPr>
      <t>factures annulées</t>
    </r>
    <r>
      <rPr>
        <sz val="8"/>
        <color rgb="FF0070C0"/>
        <rFont val="Arial"/>
        <family val="2"/>
      </rPr>
      <t xml:space="preserve"> ou imp (art.18 CTCA)</t>
    </r>
  </si>
  <si>
    <r>
      <t>Autres déductions</t>
    </r>
    <r>
      <rPr>
        <sz val="6"/>
        <color rgb="FF0070C0"/>
        <rFont val="Arial"/>
        <family val="2"/>
      </rPr>
      <t xml:space="preserve"> (Notification de précomptes, etc.)</t>
    </r>
  </si>
  <si>
    <r>
      <t xml:space="preserve">     </t>
    </r>
    <r>
      <rPr>
        <b/>
        <u/>
        <sz val="10"/>
        <color rgb="FF0070C0"/>
        <rFont val="Arial"/>
        <family val="2"/>
      </rPr>
      <t>TVA  à  payer  au  titre  du  mois  (C-B)</t>
    </r>
  </si>
  <si>
    <r>
      <t xml:space="preserve"> </t>
    </r>
    <r>
      <rPr>
        <u/>
        <sz val="9"/>
        <color rgb="FF0070C0"/>
        <rFont val="Arial"/>
        <family val="2"/>
      </rPr>
      <t xml:space="preserve"> PRECOMPTE à reporter sur le mois suivant  (B - C)</t>
    </r>
  </si>
  <si>
    <t xml:space="preserve">JUSTIFICATION DU CA - TVA  COLLECTEE  &amp;  PRECOMPTE TVA </t>
  </si>
  <si>
    <t>PERIODE</t>
  </si>
  <si>
    <t>CHIFFRE D'AFFAIRE HT</t>
  </si>
  <si>
    <t>PRECOMPTE ANTERIEUR</t>
  </si>
  <si>
    <t>TVA/ACHAT DU MOIS</t>
  </si>
  <si>
    <t>TVA/COLLECTEE DU MOIS</t>
  </si>
  <si>
    <t>RESTA A PRECOMPTER POUR LE MOIS PROCHAIN</t>
  </si>
  <si>
    <t xml:space="preserve">TVA A PAYER AVANT LE 20 DU MOIS SUIVANT </t>
  </si>
  <si>
    <t>CA TTC</t>
  </si>
  <si>
    <t>EXONERE</t>
  </si>
  <si>
    <t>LIBELLE</t>
  </si>
  <si>
    <t>CA</t>
  </si>
  <si>
    <t xml:space="preserve">CA EXTRA </t>
  </si>
  <si>
    <t xml:space="preserve">DIFF-A JUSTIFIER </t>
  </si>
  <si>
    <t>CA Comptabilité</t>
  </si>
  <si>
    <t xml:space="preserve"> Total débit  cpte 411</t>
  </si>
  <si>
    <t>Recoupement</t>
  </si>
  <si>
    <t>CA Décl G50</t>
  </si>
  <si>
    <t>CA Etat 104</t>
  </si>
  <si>
    <t>TVA COLLECTEE</t>
  </si>
  <si>
    <t xml:space="preserve">TVA EXTRA </t>
  </si>
  <si>
    <t>TVA Comptabilité</t>
  </si>
  <si>
    <t>TVA Décl G50</t>
  </si>
  <si>
    <t>TVA Etat 104</t>
  </si>
  <si>
    <t>Montant de la TVA = Prix du produit HT x (Taux de TVA / 100)</t>
  </si>
  <si>
    <t>Montant TTC = Prix du produit HT x (Taux de TVA + 100 / 100)</t>
  </si>
  <si>
    <t>Montant HT = Prix du produit TTC / (Taux de TVA + 100 / 100)</t>
  </si>
  <si>
    <t>Feuil1!A1</t>
  </si>
  <si>
    <t xml:space="preserve">IF n° : </t>
  </si>
  <si>
    <t xml:space="preserve">A.I.  n° : </t>
  </si>
  <si>
    <t>RC n° :</t>
  </si>
  <si>
    <t>Période :</t>
  </si>
  <si>
    <t>Le</t>
  </si>
  <si>
    <t>Détail des encaissements</t>
  </si>
  <si>
    <t>Montants
( HT )</t>
  </si>
  <si>
    <t>TVA
%</t>
  </si>
  <si>
    <t>TAP</t>
  </si>
  <si>
    <t>Montants
TVA</t>
  </si>
  <si>
    <t>Droit de Timbre</t>
  </si>
  <si>
    <t>Retenues</t>
  </si>
  <si>
    <t>Encaissé</t>
  </si>
  <si>
    <t>Montant du CA pour calculer la TVA</t>
  </si>
  <si>
    <t>Montant du CA pour calculer la TAP</t>
  </si>
  <si>
    <t>Garantie</t>
  </si>
  <si>
    <t>TAP ( 00 % )</t>
  </si>
  <si>
    <t>TAP ( 01 % )</t>
  </si>
  <si>
    <t>TAP ( 02 % )</t>
  </si>
  <si>
    <t>TAP ( 03 % )</t>
  </si>
  <si>
    <t>Réfac.= 25 %</t>
  </si>
  <si>
    <t>Réfac.= 30 %</t>
  </si>
  <si>
    <t>Réfac.= 50 %</t>
  </si>
  <si>
    <t>Réfac.= 75 %</t>
  </si>
  <si>
    <t>%</t>
  </si>
  <si>
    <t>Total Général</t>
  </si>
  <si>
    <t>ENTR DE TRAVAUX URBAINS ET D'HYGIENE PUBLIQUE</t>
  </si>
  <si>
    <t>Theniet El Had</t>
  </si>
  <si>
    <t>Tissemsilt</t>
  </si>
  <si>
    <t>JRNL :  Opération Divers</t>
  </si>
  <si>
    <t xml:space="preserve">COMPTE </t>
  </si>
  <si>
    <t>L I B E L L E</t>
  </si>
  <si>
    <t>D E B I T</t>
  </si>
  <si>
    <t>C R E D I T</t>
  </si>
  <si>
    <t>TVA collectée sur Ventes</t>
  </si>
  <si>
    <t>Crédit de TVA à reporter (Précompte)</t>
  </si>
  <si>
    <t>TVA récupérable sur achats de stocks et de services</t>
  </si>
  <si>
    <t>TVA récupérable sur immobilisations</t>
  </si>
  <si>
    <t>Crédit de T.V.A. à reporter (exigible)</t>
  </si>
  <si>
    <t>T.V.A. à payer à reporter (exigible</t>
  </si>
  <si>
    <t>Taxe sur l’activité professionnelle (TAP)</t>
  </si>
  <si>
    <t>JRNL :  banque</t>
  </si>
  <si>
    <t>444000.</t>
  </si>
  <si>
    <t>Impôt sur le résultat I.B.S</t>
  </si>
  <si>
    <t>IRG retenu sur salaires (barème)</t>
  </si>
  <si>
    <t xml:space="preserve"> 3.2 - IRG/Autres ret. Sour.</t>
  </si>
  <si>
    <t>Impôts sur les bénéfices – I.B.S à payer</t>
  </si>
  <si>
    <t>Droits de timbre</t>
  </si>
  <si>
    <t>645800.</t>
  </si>
  <si>
    <t>Autres droits et taxes</t>
  </si>
  <si>
    <t>Compte dépenses</t>
  </si>
  <si>
    <t>Date</t>
  </si>
  <si>
    <t>Mot de passe</t>
  </si>
  <si>
    <t>N°Utilisateur</t>
  </si>
  <si>
    <t>N°UTLSR</t>
  </si>
  <si>
    <t>2222222222222222222</t>
  </si>
  <si>
    <t>ENTR</t>
  </si>
</sst>
</file>

<file path=xl/styles.xml><?xml version="1.0" encoding="utf-8"?>
<styleSheet xmlns="http://schemas.openxmlformats.org/spreadsheetml/2006/main">
  <numFmts count="23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د_._ج_._‏_-;\-* #,##0.00\ _د_._ج_._‏_-;_-* &quot;-&quot;??\ _د_._ج_._‏_-;_-@_-"/>
    <numFmt numFmtId="165" formatCode="_-* #,##0\ _D_A_-;\-* #,##0\ _D_A_-;_-* &quot;-&quot;\ _D_A_-;_-@_-"/>
    <numFmt numFmtId="166" formatCode="_-* #,##0.00\ _D_A_-;\-* #,##0.00\ _D_A_-;_-* &quot;-&quot;??\ _D_A_-;_-@_-"/>
    <numFmt numFmtId="167" formatCode="dd/mm/yy;@"/>
    <numFmt numFmtId="168" formatCode="_(&quot;$&quot;* #,##0.00_);_(&quot;$&quot;* \(#,##0.00\);_(&quot;$&quot;* &quot;-&quot;??_);_(@_)"/>
    <numFmt numFmtId="169" formatCode="_-* #,##0.00\ [$€-1]_-;\-* #,##0.00\ [$€-1]_-;_-* &quot;-&quot;??\ [$€-1]_-"/>
    <numFmt numFmtId="170" formatCode="0.0%"/>
    <numFmt numFmtId="171" formatCode="#,##0.00_ ;\-#,##0.00\ "/>
    <numFmt numFmtId="172" formatCode="_-* #,##0\ _F_-;\-* #,##0\ _F_-;_-* &quot;-&quot;\ _F_-;_-@_-"/>
    <numFmt numFmtId="173" formatCode="#,###,###,###"/>
    <numFmt numFmtId="174" formatCode="_-* #,##0\ _€_-;\-* #,##0\ _€_-;_-* &quot;-&quot;??\ _€_-;_-@_-"/>
    <numFmt numFmtId="175" formatCode="_-* #,##0\ _-;\-* #,##0\ _-;_-* &quot;-&quot;\ _F_-;_-@_-"/>
    <numFmt numFmtId="176" formatCode="#,###,###,###,###,###"/>
    <numFmt numFmtId="177" formatCode="_(\$* #,##0_);_(\$* \(#,##0\);_(\$* &quot;-&quot;_);_(@_)"/>
    <numFmt numFmtId="178" formatCode="&quot;| &quot;0&quot; | &quot;0&quot;|&quot;0&quot;|&quot;0&quot;|&quot;0&quot;|&quot;0&quot;|&quot;0&quot;|&quot;0&quot;|&quot;0&quot;|&quot;0&quot;|&quot;0&quot;|&quot;0&quot;|&quot;0&quot;|&quot;0&quot;|&quot;0&quot;|&quot;"/>
    <numFmt numFmtId="179" formatCode="&quot;| &quot;0&quot; | &quot;0&quot;|&quot;0&quot;|&quot;0&quot;|&quot;0&quot;|&quot;0&quot;|&quot;0&quot;|&quot;0&quot;|&quot;0&quot;|&quot;0&quot;|&quot;0&quot;|&quot;"/>
    <numFmt numFmtId="180" formatCode="00"/>
    <numFmt numFmtId="181" formatCode="\ @"/>
    <numFmt numFmtId="182" formatCode="#,##0.00_ ;[Red]\-#,##0.00\ "/>
    <numFmt numFmtId="183" formatCode="#,##0_ ;\-#,##0\ "/>
  </numFmts>
  <fonts count="165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sz val="9"/>
      <name val="Arial"/>
      <family val="2"/>
    </font>
    <font>
      <b/>
      <sz val="11"/>
      <color indexed="20"/>
      <name val="Geneva"/>
    </font>
    <font>
      <b/>
      <sz val="11"/>
      <color indexed="20"/>
      <name val="Arial"/>
      <family val="2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2"/>
      <name val="Arial"/>
      <family val="2"/>
    </font>
    <font>
      <b/>
      <sz val="10"/>
      <color indexed="61"/>
      <name val="Arial"/>
      <family val="2"/>
    </font>
    <font>
      <sz val="12"/>
      <name val="Arial"/>
      <family val="2"/>
    </font>
    <font>
      <sz val="9"/>
      <color indexed="9"/>
      <name val="Arial"/>
      <family val="2"/>
    </font>
    <font>
      <b/>
      <sz val="11"/>
      <color indexed="61"/>
      <name val="Courier New"/>
      <family val="3"/>
    </font>
    <font>
      <b/>
      <sz val="10"/>
      <color indexed="61"/>
      <name val="Courier New"/>
      <family val="3"/>
    </font>
    <font>
      <b/>
      <u/>
      <sz val="11"/>
      <color indexed="61"/>
      <name val="Arial"/>
      <family val="2"/>
    </font>
    <font>
      <b/>
      <sz val="11"/>
      <color indexed="61"/>
      <name val="Arial"/>
      <family val="2"/>
    </font>
    <font>
      <b/>
      <sz val="16"/>
      <color indexed="28"/>
      <name val="Wingdings"/>
      <charset val="2"/>
    </font>
    <font>
      <b/>
      <sz val="16"/>
      <color indexed="28"/>
      <name val="Arial"/>
      <family val="2"/>
    </font>
    <font>
      <sz val="16"/>
      <color indexed="28"/>
      <name val="Arial"/>
      <family val="2"/>
    </font>
    <font>
      <b/>
      <sz val="14"/>
      <name val="Arial"/>
      <family val="2"/>
    </font>
    <font>
      <b/>
      <sz val="14"/>
      <color indexed="28"/>
      <name val="Arial"/>
      <family val="2"/>
    </font>
    <font>
      <sz val="16"/>
      <name val="Arial"/>
      <family val="2"/>
    </font>
    <font>
      <b/>
      <sz val="16"/>
      <color indexed="9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b/>
      <sz val="14"/>
      <color indexed="27"/>
      <name val="Arial"/>
      <family val="2"/>
    </font>
    <font>
      <sz val="12"/>
      <color indexed="9"/>
      <name val="Arial"/>
      <family val="2"/>
    </font>
    <font>
      <sz val="12"/>
      <color indexed="9"/>
      <name val="Wingdings 2"/>
      <family val="1"/>
      <charset val="2"/>
    </font>
    <font>
      <b/>
      <sz val="10"/>
      <color indexed="13"/>
      <name val="Arial"/>
      <family val="2"/>
    </font>
    <font>
      <b/>
      <sz val="11"/>
      <color indexed="9"/>
      <name val="Arial"/>
      <family val="2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8"/>
      <color indexed="13"/>
      <name val="Arial"/>
      <family val="2"/>
    </font>
    <font>
      <b/>
      <sz val="10"/>
      <color indexed="9"/>
      <name val="Arial"/>
      <family val="2"/>
    </font>
    <font>
      <sz val="10"/>
      <color indexed="13"/>
      <name val="Arial"/>
      <family val="2"/>
    </font>
    <font>
      <sz val="10"/>
      <name val="Wingdings"/>
      <charset val="2"/>
    </font>
    <font>
      <sz val="7"/>
      <color indexed="31"/>
      <name val="Arial"/>
      <family val="2"/>
    </font>
    <font>
      <sz val="8"/>
      <name val="Arial"/>
      <family val="2"/>
    </font>
    <font>
      <b/>
      <sz val="7"/>
      <color indexed="3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color indexed="63"/>
      <name val="Arial"/>
      <family val="2"/>
    </font>
    <font>
      <sz val="11"/>
      <name val="Arial"/>
      <family val="2"/>
    </font>
    <font>
      <sz val="10"/>
      <color indexed="22"/>
      <name val="Arial"/>
      <family val="2"/>
    </font>
    <font>
      <b/>
      <sz val="12"/>
      <color indexed="13"/>
      <name val="Arial"/>
      <family val="2"/>
    </font>
    <font>
      <b/>
      <sz val="12"/>
      <color indexed="53"/>
      <name val="Arial"/>
      <family val="2"/>
    </font>
    <font>
      <sz val="12"/>
      <color indexed="13"/>
      <name val="Arial"/>
      <family val="2"/>
    </font>
    <font>
      <sz val="11"/>
      <name val="Wingdings"/>
      <charset val="2"/>
    </font>
    <font>
      <b/>
      <sz val="10"/>
      <color indexed="17"/>
      <name val="Arial"/>
      <family val="2"/>
    </font>
    <font>
      <b/>
      <sz val="10"/>
      <color indexed="9"/>
      <name val="Arial"/>
      <family val="2"/>
    </font>
    <font>
      <sz val="9"/>
      <color indexed="44"/>
      <name val="Arial"/>
      <family val="2"/>
    </font>
    <font>
      <b/>
      <sz val="11"/>
      <color indexed="60"/>
      <name val="Arial"/>
      <family val="2"/>
    </font>
    <font>
      <b/>
      <sz val="9"/>
      <color indexed="9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11"/>
      <color indexed="13"/>
      <name val="Arial"/>
      <family val="2"/>
    </font>
    <font>
      <b/>
      <sz val="11"/>
      <color indexed="44"/>
      <name val="Arial"/>
      <family val="2"/>
    </font>
    <font>
      <b/>
      <sz val="10"/>
      <color indexed="43"/>
      <name val="Arial"/>
      <family val="2"/>
    </font>
    <font>
      <b/>
      <sz val="9"/>
      <color indexed="41"/>
      <name val="Arial"/>
      <family val="2"/>
    </font>
    <font>
      <b/>
      <sz val="10"/>
      <color indexed="41"/>
      <name val="Arial"/>
      <family val="2"/>
    </font>
    <font>
      <b/>
      <sz val="8"/>
      <color indexed="9"/>
      <name val="Arial"/>
      <family val="2"/>
    </font>
    <font>
      <sz val="14"/>
      <name val="Arial"/>
      <family val="2"/>
    </font>
    <font>
      <sz val="11"/>
      <color indexed="9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1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b/>
      <sz val="13"/>
      <color rgb="FF0070C0"/>
      <name val="Arial"/>
      <family val="2"/>
    </font>
    <font>
      <b/>
      <sz val="8"/>
      <color rgb="FF0070C0"/>
      <name val="Arial"/>
      <family val="2"/>
    </font>
    <font>
      <sz val="8"/>
      <color rgb="FF0070C0"/>
      <name val="Arial"/>
      <family val="2"/>
    </font>
    <font>
      <sz val="11"/>
      <color rgb="FF0070C0"/>
      <name val="Arial"/>
      <family val="2"/>
    </font>
    <font>
      <b/>
      <sz val="12"/>
      <color rgb="FF0070C0"/>
      <name val="Arial"/>
      <family val="2"/>
    </font>
    <font>
      <sz val="9"/>
      <color rgb="FF0070C0"/>
      <name val="Arial"/>
      <family val="2"/>
    </font>
    <font>
      <b/>
      <sz val="11"/>
      <color rgb="FF0070C0"/>
      <name val="Arial"/>
      <family val="2"/>
    </font>
    <font>
      <b/>
      <sz val="9"/>
      <color rgb="FF0070C0"/>
      <name val="Arial"/>
      <family val="2"/>
    </font>
    <font>
      <sz val="12"/>
      <color rgb="FF0070C0"/>
      <name val="Arial"/>
      <family val="2"/>
    </font>
    <font>
      <b/>
      <sz val="10"/>
      <color rgb="FF0070C0"/>
      <name val="Arial"/>
      <family val="2"/>
    </font>
    <font>
      <b/>
      <u/>
      <sz val="10"/>
      <color rgb="FF0070C0"/>
      <name val="Arial"/>
      <family val="2"/>
    </font>
    <font>
      <sz val="9"/>
      <color rgb="FF0070C0"/>
      <name val="Geneva"/>
    </font>
    <font>
      <sz val="7"/>
      <color rgb="FF0070C0"/>
      <name val="Arial"/>
      <family val="2"/>
    </font>
    <font>
      <sz val="10"/>
      <color rgb="FF0070C0"/>
      <name val="Geneva"/>
    </font>
    <font>
      <b/>
      <sz val="14"/>
      <color rgb="FF0070C0"/>
      <name val="Arial"/>
      <family val="2"/>
    </font>
    <font>
      <b/>
      <u/>
      <sz val="12"/>
      <color rgb="FF0070C0"/>
      <name val="Arial"/>
      <family val="2"/>
    </font>
    <font>
      <sz val="6"/>
      <color rgb="FF0070C0"/>
      <name val="Arial"/>
      <family val="2"/>
    </font>
    <font>
      <b/>
      <u/>
      <sz val="9"/>
      <color rgb="FF0070C0"/>
      <name val="Arial"/>
      <family val="2"/>
    </font>
    <font>
      <u/>
      <sz val="9"/>
      <color rgb="FF0070C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9"/>
      <color rgb="FFFF0000"/>
      <name val="Geneva"/>
    </font>
    <font>
      <sz val="12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Geneva"/>
    </font>
    <font>
      <b/>
      <sz val="13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ndalus"/>
      <family val="1"/>
    </font>
    <font>
      <sz val="8"/>
      <color theme="2" tint="-0.49998474074526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0"/>
      <color theme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  <charset val="178"/>
    </font>
    <font>
      <b/>
      <sz val="10"/>
      <name val="Times New Roman"/>
      <family val="1"/>
      <charset val="178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0"/>
      <name val="Andalus"/>
      <family val="1"/>
    </font>
    <font>
      <b/>
      <sz val="10"/>
      <name val="Andalus"/>
      <family val="1"/>
    </font>
    <font>
      <b/>
      <sz val="10"/>
      <color rgb="FFFF0000"/>
      <name val="Andalus"/>
      <family val="1"/>
    </font>
    <font>
      <b/>
      <sz val="10"/>
      <color rgb="FF002060"/>
      <name val="Andalus"/>
      <family val="1"/>
    </font>
    <font>
      <sz val="12"/>
      <name val="Andalus"/>
      <family val="1"/>
    </font>
    <font>
      <sz val="12"/>
      <color rgb="FFFF0000"/>
      <name val="Andalus"/>
      <family val="1"/>
    </font>
    <font>
      <sz val="11"/>
      <name val="Andalus"/>
      <family val="1"/>
    </font>
    <font>
      <b/>
      <sz val="14"/>
      <color rgb="FF0070C0"/>
      <name val="Andalus"/>
      <family val="1"/>
    </font>
    <font>
      <sz val="10"/>
      <color rgb="FF0070C0"/>
      <name val="Andalus"/>
      <family val="1"/>
    </font>
    <font>
      <b/>
      <sz val="10"/>
      <color rgb="FF00B0F0"/>
      <name val="Andalus"/>
      <family val="1"/>
    </font>
    <font>
      <sz val="8"/>
      <name val="Andalus"/>
      <family val="1"/>
    </font>
    <font>
      <b/>
      <sz val="8"/>
      <color rgb="FFFF0000"/>
      <name val="Andalus"/>
      <family val="1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theme="6" tint="0.59999389629810485"/>
        <bgColor indexed="64"/>
      </patternFill>
    </fill>
    <fill>
      <patternFill patternType="gray0625"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4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  <border>
      <left style="thin">
        <color indexed="9"/>
      </left>
      <right/>
      <top/>
      <bottom/>
      <diagonal/>
    </border>
    <border>
      <left/>
      <right style="double">
        <color indexed="63"/>
      </right>
      <top/>
      <bottom/>
      <diagonal/>
    </border>
    <border>
      <left/>
      <right/>
      <top/>
      <bottom style="thin">
        <color indexed="63"/>
      </bottom>
      <diagonal/>
    </border>
    <border>
      <left style="medium">
        <color indexed="9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slantDashDot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 style="double">
        <color indexed="18"/>
      </left>
      <right style="double">
        <color indexed="18"/>
      </right>
      <top style="double">
        <color indexed="18"/>
      </top>
      <bottom style="double">
        <color indexed="18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double">
        <color indexed="56"/>
      </left>
      <right style="double">
        <color indexed="56"/>
      </right>
      <top style="double">
        <color indexed="56"/>
      </top>
      <bottom style="double">
        <color indexed="56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slantDashDot">
        <color indexed="63"/>
      </right>
      <top style="thin">
        <color indexed="63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slantDashDot">
        <color indexed="63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slantDashDot">
        <color indexed="63"/>
      </right>
      <top style="thin">
        <color indexed="22"/>
      </top>
      <bottom/>
      <diagonal/>
    </border>
    <border>
      <left style="mediumDashDot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3"/>
      </top>
      <bottom style="hair">
        <color indexed="22"/>
      </bottom>
      <diagonal/>
    </border>
    <border>
      <left/>
      <right style="slantDashDot">
        <color indexed="64"/>
      </right>
      <top style="thin">
        <color indexed="63"/>
      </top>
      <bottom/>
      <diagonal/>
    </border>
    <border>
      <left style="thin">
        <color indexed="9"/>
      </left>
      <right style="thin">
        <color indexed="9"/>
      </right>
      <top style="thin">
        <color indexed="63"/>
      </top>
      <bottom style="thin">
        <color indexed="63"/>
      </bottom>
      <diagonal/>
    </border>
    <border>
      <left style="mediumDashDot">
        <color indexed="63"/>
      </left>
      <right/>
      <top/>
      <bottom/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/>
      <right style="slantDashDot">
        <color indexed="64"/>
      </right>
      <top/>
      <bottom/>
      <diagonal/>
    </border>
    <border>
      <left style="mediumDashDot">
        <color indexed="63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/>
      <top style="hair">
        <color indexed="22"/>
      </top>
      <bottom style="slantDashDot">
        <color indexed="64"/>
      </bottom>
      <diagonal/>
    </border>
    <border>
      <left style="thin">
        <color indexed="9"/>
      </left>
      <right/>
      <top style="thin">
        <color indexed="63"/>
      </top>
      <bottom/>
      <diagonal/>
    </border>
    <border>
      <left style="thin">
        <color indexed="9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slantDashDot">
        <color indexed="64"/>
      </bottom>
      <diagonal/>
    </border>
    <border>
      <left style="thin">
        <color indexed="22"/>
      </left>
      <right style="slantDashDot">
        <color indexed="64"/>
      </right>
      <top/>
      <bottom style="slantDashDot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slantDashDot">
        <color indexed="64"/>
      </bottom>
      <diagonal/>
    </border>
    <border>
      <left style="double">
        <color indexed="18"/>
      </left>
      <right/>
      <top style="medium">
        <color indexed="18"/>
      </top>
      <bottom style="thin">
        <color indexed="22"/>
      </bottom>
      <diagonal/>
    </border>
    <border>
      <left style="thin">
        <color indexed="22"/>
      </left>
      <right style="thick">
        <color indexed="18"/>
      </right>
      <top style="thick">
        <color indexed="18"/>
      </top>
      <bottom style="thin">
        <color indexed="22"/>
      </bottom>
      <diagonal/>
    </border>
    <border>
      <left style="double">
        <color indexed="18"/>
      </left>
      <right/>
      <top style="thin">
        <color indexed="22"/>
      </top>
      <bottom style="medium">
        <color indexed="18"/>
      </bottom>
      <diagonal/>
    </border>
    <border>
      <left style="thin">
        <color indexed="22"/>
      </left>
      <right style="thick">
        <color indexed="18"/>
      </right>
      <top style="thin">
        <color indexed="22"/>
      </top>
      <bottom style="thick">
        <color indexed="1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3"/>
      </top>
      <bottom style="thin">
        <color indexed="22"/>
      </bottom>
      <diagonal/>
    </border>
    <border>
      <left/>
      <right style="thin">
        <color indexed="22"/>
      </right>
      <top style="thin">
        <color indexed="63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63"/>
      </top>
      <bottom/>
      <diagonal/>
    </border>
    <border>
      <left style="thin">
        <color indexed="43"/>
      </left>
      <right style="thin">
        <color indexed="43"/>
      </right>
      <top style="thin">
        <color indexed="63"/>
      </top>
      <bottom style="thin">
        <color indexed="43"/>
      </bottom>
      <diagonal/>
    </border>
    <border>
      <left style="thin">
        <color indexed="43"/>
      </left>
      <right style="thin">
        <color indexed="43"/>
      </right>
      <top style="thin">
        <color indexed="63"/>
      </top>
      <bottom/>
      <diagonal/>
    </border>
    <border>
      <left style="thin">
        <color indexed="13"/>
      </left>
      <right style="thin">
        <color indexed="13"/>
      </right>
      <top style="thin">
        <color indexed="22"/>
      </top>
      <bottom style="thin">
        <color indexed="13"/>
      </bottom>
      <diagonal/>
    </border>
    <border>
      <left style="thick">
        <color indexed="18"/>
      </left>
      <right style="medium">
        <color indexed="18"/>
      </right>
      <top style="medium">
        <color indexed="18"/>
      </top>
      <bottom style="thin">
        <color indexed="22"/>
      </bottom>
      <diagonal/>
    </border>
    <border>
      <left style="thick">
        <color indexed="18"/>
      </left>
      <right style="medium">
        <color indexed="18"/>
      </right>
      <top style="thin">
        <color indexed="22"/>
      </top>
      <bottom style="medium">
        <color indexed="18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 style="thin">
        <color indexed="22"/>
      </left>
      <right/>
      <top style="thin">
        <color indexed="63"/>
      </top>
      <bottom style="thin">
        <color indexed="63"/>
      </bottom>
      <diagonal/>
    </border>
    <border>
      <left style="thin">
        <color indexed="22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double">
        <color indexed="18"/>
      </left>
      <right/>
      <top style="thin">
        <color indexed="63"/>
      </top>
      <bottom style="thin">
        <color indexed="22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 style="double">
        <color indexed="18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22"/>
      </right>
      <top style="thin">
        <color indexed="63"/>
      </top>
      <bottom style="thin">
        <color indexed="63"/>
      </bottom>
      <diagonal/>
    </border>
    <border>
      <left style="thick">
        <color indexed="18"/>
      </left>
      <right style="thin">
        <color indexed="22"/>
      </right>
      <top style="thick">
        <color indexed="18"/>
      </top>
      <bottom/>
      <diagonal/>
    </border>
    <border>
      <left style="thick">
        <color indexed="18"/>
      </left>
      <right style="thin">
        <color indexed="22"/>
      </right>
      <top/>
      <bottom style="thick">
        <color indexed="18"/>
      </bottom>
      <diagonal/>
    </border>
    <border>
      <left/>
      <right style="double">
        <color indexed="63"/>
      </right>
      <top/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indexed="13"/>
      </top>
      <bottom style="thin">
        <color rgb="FFFFFF0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double">
        <color auto="1"/>
      </right>
      <top style="thin">
        <color indexed="63"/>
      </top>
      <bottom style="thin">
        <color indexed="22"/>
      </bottom>
      <diagonal/>
    </border>
    <border>
      <left style="thin">
        <color indexed="22"/>
      </left>
      <right style="double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double">
        <color auto="1"/>
      </right>
      <top style="thin">
        <color indexed="22"/>
      </top>
      <bottom/>
      <diagonal/>
    </border>
    <border>
      <left/>
      <right style="double">
        <color auto="1"/>
      </right>
      <top style="thin">
        <color indexed="63"/>
      </top>
      <bottom/>
      <diagonal/>
    </border>
    <border>
      <left/>
      <right style="double">
        <color auto="1"/>
      </right>
      <top/>
      <bottom style="slantDashDot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mediumDashDot">
        <color indexed="63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auto="1"/>
      </bottom>
      <diagonal/>
    </border>
    <border>
      <left/>
      <right/>
      <top style="hair">
        <color indexed="22"/>
      </top>
      <bottom style="double">
        <color auto="1"/>
      </bottom>
      <diagonal/>
    </border>
    <border>
      <left/>
      <right style="slantDashDot">
        <color indexed="64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rgb="FF0070C0"/>
      </left>
      <right/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/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thin">
        <color rgb="FF0070C0"/>
      </right>
      <top/>
      <bottom style="hair">
        <color indexed="64"/>
      </bottom>
      <diagonal/>
    </border>
    <border>
      <left/>
      <right style="thin">
        <color rgb="FF0070C0"/>
      </right>
      <top style="hair">
        <color indexed="64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medium">
        <color rgb="FF0070C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/>
      <right/>
      <top style="thin">
        <color rgb="FF0070C0"/>
      </top>
      <bottom style="medium">
        <color rgb="FF0070C0"/>
      </bottom>
      <diagonal/>
    </border>
    <border>
      <left/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/>
      <top style="medium">
        <color rgb="FF0070C0"/>
      </top>
      <bottom/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/>
      <top/>
      <bottom style="medium">
        <color rgb="FF0070C0"/>
      </bottom>
      <diagonal/>
    </border>
    <border>
      <left style="medium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/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thin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indexed="64"/>
      </right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 style="thick">
        <color rgb="FF0070C0"/>
      </left>
      <right/>
      <top style="thick">
        <color rgb="FF0070C0"/>
      </top>
      <bottom style="medium">
        <color rgb="FF0070C0"/>
      </bottom>
      <diagonal/>
    </border>
    <border>
      <left/>
      <right/>
      <top style="thick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ck">
        <color rgb="FF0070C0"/>
      </top>
      <bottom style="medium">
        <color rgb="FF0070C0"/>
      </bottom>
      <diagonal/>
    </border>
    <border>
      <left style="thick">
        <color rgb="FF0070C0"/>
      </left>
      <right/>
      <top style="medium">
        <color rgb="FF0070C0"/>
      </top>
      <bottom/>
      <diagonal/>
    </border>
    <border>
      <left style="thick">
        <color rgb="FF0070C0"/>
      </left>
      <right/>
      <top/>
      <bottom style="medium">
        <color rgb="FF0070C0"/>
      </bottom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n">
        <color rgb="FF0070C0"/>
      </top>
      <bottom style="medium">
        <color rgb="FF0070C0"/>
      </bottom>
      <diagonal/>
    </border>
    <border>
      <left style="thick">
        <color rgb="FF0070C0"/>
      </left>
      <right style="thin">
        <color indexed="64"/>
      </right>
      <top/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/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indexed="64"/>
      </right>
      <top style="medium">
        <color rgb="FF0070C0"/>
      </top>
      <bottom style="thick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ck">
        <color rgb="FF0070C0"/>
      </bottom>
      <diagonal/>
    </border>
    <border>
      <left style="thin">
        <color rgb="FF0070C0"/>
      </left>
      <right/>
      <top style="medium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medium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medium">
        <color rgb="FF0070C0"/>
      </top>
      <bottom/>
      <diagonal/>
    </border>
    <border>
      <left style="thin">
        <color rgb="FF0070C0"/>
      </left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 style="thin">
        <color rgb="FF0070C0"/>
      </top>
      <bottom/>
      <diagonal/>
    </border>
    <border>
      <left/>
      <right style="medium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/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/>
      <bottom style="medium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/>
      <top style="thin">
        <color rgb="FF0070C0"/>
      </top>
      <bottom style="thick">
        <color rgb="FF0070C0"/>
      </bottom>
      <diagonal/>
    </border>
    <border>
      <left/>
      <right style="thin">
        <color indexed="64"/>
      </right>
      <top/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thick">
        <color rgb="FF0070C0"/>
      </left>
      <right style="medium">
        <color rgb="FF0070C0"/>
      </right>
      <top style="thick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thick">
        <color rgb="FF0070C0"/>
      </top>
      <bottom style="medium">
        <color rgb="FF0070C0"/>
      </bottom>
      <diagonal/>
    </border>
    <border>
      <left/>
      <right/>
      <top style="thick">
        <color rgb="FF0070C0"/>
      </top>
      <bottom style="medium">
        <color indexed="64"/>
      </bottom>
      <diagonal/>
    </border>
    <border>
      <left style="medium">
        <color rgb="FF0070C0"/>
      </left>
      <right/>
      <top style="thick">
        <color rgb="FF0070C0"/>
      </top>
      <bottom style="medium">
        <color rgb="FF0070C0"/>
      </bottom>
      <diagonal/>
    </border>
    <border>
      <left/>
      <right style="medium">
        <color rgb="FF0070C0"/>
      </right>
      <top style="thick">
        <color rgb="FF0070C0"/>
      </top>
      <bottom style="medium">
        <color rgb="FF0070C0"/>
      </bottom>
      <diagonal/>
    </border>
    <border>
      <left style="medium">
        <color rgb="FF0070C0"/>
      </left>
      <right/>
      <top/>
      <bottom style="thick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/>
      <top style="thick">
        <color rgb="FF0070C0"/>
      </top>
      <bottom/>
      <diagonal/>
    </border>
    <border>
      <left/>
      <right style="medium">
        <color rgb="FF0070C0"/>
      </right>
      <top style="thick">
        <color rgb="FF0070C0"/>
      </top>
      <bottom/>
      <diagonal/>
    </border>
    <border>
      <left style="medium">
        <color rgb="FF0070C0"/>
      </left>
      <right style="medium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 style="medium">
        <color rgb="FF0070C0"/>
      </top>
      <bottom style="thick">
        <color rgb="FF0070C0"/>
      </bottom>
      <diagonal/>
    </border>
    <border>
      <left/>
      <right/>
      <top style="medium">
        <color rgb="FF0070C0"/>
      </top>
      <bottom style="thick">
        <color rgb="FF0070C0"/>
      </bottom>
      <diagonal/>
    </border>
    <border>
      <left/>
      <right style="thin">
        <color rgb="FF0070C0"/>
      </right>
      <top style="medium">
        <color rgb="FF0070C0"/>
      </top>
      <bottom style="thick">
        <color rgb="FF0070C0"/>
      </bottom>
      <diagonal/>
    </border>
    <border>
      <left/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thick">
        <color rgb="FF0070C0"/>
      </bottom>
      <diagonal/>
    </border>
    <border>
      <left style="medium">
        <color rgb="FF0070C0"/>
      </left>
      <right/>
      <top style="thin">
        <color rgb="FF0070C0"/>
      </top>
      <bottom style="thick">
        <color rgb="FF0070C0"/>
      </bottom>
      <diagonal/>
    </border>
    <border>
      <left/>
      <right style="medium">
        <color rgb="FF0070C0"/>
      </right>
      <top style="thin">
        <color rgb="FF0070C0"/>
      </top>
      <bottom style="thick">
        <color rgb="FF0070C0"/>
      </bottom>
      <diagonal/>
    </border>
    <border>
      <left/>
      <right/>
      <top style="thin">
        <color rgb="FF0070C0"/>
      </top>
      <bottom style="thick">
        <color rgb="FF0070C0"/>
      </bottom>
      <diagonal/>
    </border>
    <border>
      <left/>
      <right style="thick">
        <color rgb="FF0070C0"/>
      </right>
      <top style="thin">
        <color rgb="FF0070C0"/>
      </top>
      <bottom style="thick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Up="1" diagonalDown="1">
      <left style="thin">
        <color indexed="64"/>
      </left>
      <right/>
      <top style="thick">
        <color indexed="64"/>
      </top>
      <bottom style="double">
        <color indexed="64"/>
      </bottom>
      <diagonal style="thin">
        <color indexed="64"/>
      </diagonal>
    </border>
    <border diagonalUp="1" diagonalDown="1">
      <left/>
      <right/>
      <top style="thick">
        <color indexed="64"/>
      </top>
      <bottom style="double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ck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slantDashDot">
        <color indexed="63"/>
      </left>
      <right style="slantDashDot">
        <color indexed="63"/>
      </right>
      <top style="slantDashDot">
        <color indexed="63"/>
      </top>
      <bottom style="thin">
        <color indexed="63"/>
      </bottom>
      <diagonal/>
    </border>
    <border>
      <left style="slantDashDot">
        <color indexed="63"/>
      </left>
      <right style="slantDashDot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 style="mediumDashed">
        <color rgb="FF0070C0"/>
      </left>
      <right/>
      <top style="mediumDashed">
        <color rgb="FF0070C0"/>
      </top>
      <bottom/>
      <diagonal/>
    </border>
    <border>
      <left/>
      <right style="mediumDashed">
        <color rgb="FF0070C0"/>
      </right>
      <top style="mediumDashed">
        <color rgb="FF0070C0"/>
      </top>
      <bottom/>
      <diagonal/>
    </border>
    <border>
      <left style="mediumDashed">
        <color rgb="FF0070C0"/>
      </left>
      <right/>
      <top/>
      <bottom style="mediumDashed">
        <color rgb="FF0070C0"/>
      </bottom>
      <diagonal/>
    </border>
    <border>
      <left/>
      <right style="mediumDashed">
        <color rgb="FF0070C0"/>
      </right>
      <top/>
      <bottom style="mediumDashed">
        <color rgb="FF0070C0"/>
      </bottom>
      <diagonal/>
    </border>
    <border>
      <left/>
      <right/>
      <top style="dotted">
        <color indexed="64"/>
      </top>
      <bottom style="thick">
        <color rgb="FF0070C0"/>
      </bottom>
      <diagonal/>
    </border>
    <border>
      <left/>
      <right/>
      <top style="dotted">
        <color indexed="64"/>
      </top>
      <bottom style="medium">
        <color rgb="FF0070C0"/>
      </bottom>
      <diagonal/>
    </border>
    <border>
      <left style="thick">
        <color rgb="FF0070C0"/>
      </left>
      <right/>
      <top/>
      <bottom style="dotted">
        <color indexed="64"/>
      </bottom>
      <diagonal/>
    </border>
    <border>
      <left style="thick">
        <color rgb="FF0070C0"/>
      </left>
      <right/>
      <top style="dotted">
        <color indexed="64"/>
      </top>
      <bottom style="dotted">
        <color indexed="64"/>
      </bottom>
      <diagonal/>
    </border>
    <border>
      <left style="thick">
        <color rgb="FF0070C0"/>
      </left>
      <right/>
      <top style="dotted">
        <color indexed="64"/>
      </top>
      <bottom/>
      <diagonal/>
    </border>
    <border>
      <left style="thick">
        <color rgb="FF0070C0"/>
      </left>
      <right/>
      <top style="dotted">
        <color indexed="64"/>
      </top>
      <bottom style="medium">
        <color rgb="FF0070C0"/>
      </bottom>
      <diagonal/>
    </border>
    <border>
      <left style="medium">
        <color rgb="FF0070C0"/>
      </left>
      <right/>
      <top/>
      <bottom style="dotted">
        <color indexed="64"/>
      </bottom>
      <diagonal/>
    </border>
    <border>
      <left style="medium">
        <color rgb="FF0070C0"/>
      </left>
      <right/>
      <top style="dotted">
        <color indexed="64"/>
      </top>
      <bottom style="dotted">
        <color indexed="64"/>
      </bottom>
      <diagonal/>
    </border>
    <border>
      <left style="medium">
        <color rgb="FF0070C0"/>
      </left>
      <right/>
      <top style="dotted">
        <color indexed="64"/>
      </top>
      <bottom style="medium">
        <color rgb="FF0070C0"/>
      </bottom>
      <diagonal/>
    </border>
    <border>
      <left style="medium">
        <color rgb="FF0070C0"/>
      </left>
      <right style="thick">
        <color rgb="FF0070C0"/>
      </right>
      <top style="thick">
        <color rgb="FF0070C0"/>
      </top>
      <bottom style="medium">
        <color rgb="FF0070C0"/>
      </bottom>
      <diagonal/>
    </border>
    <border>
      <left style="medium">
        <color rgb="FF0070C0"/>
      </left>
      <right style="thick">
        <color rgb="FF0070C0"/>
      </right>
      <top/>
      <bottom style="dotted">
        <color indexed="64"/>
      </bottom>
      <diagonal/>
    </border>
    <border>
      <left style="medium">
        <color rgb="FF0070C0"/>
      </left>
      <right style="thick">
        <color rgb="FF0070C0"/>
      </right>
      <top style="dotted">
        <color indexed="64"/>
      </top>
      <bottom style="dotted">
        <color indexed="64"/>
      </bottom>
      <diagonal/>
    </border>
    <border>
      <left style="medium">
        <color rgb="FF0070C0"/>
      </left>
      <right style="thick">
        <color rgb="FF0070C0"/>
      </right>
      <top/>
      <bottom/>
      <diagonal/>
    </border>
    <border>
      <left style="medium">
        <color rgb="FF0070C0"/>
      </left>
      <right style="thick">
        <color rgb="FF0070C0"/>
      </right>
      <top style="dotted">
        <color indexed="64"/>
      </top>
      <bottom/>
      <diagonal/>
    </border>
    <border>
      <left style="medium">
        <color rgb="FF0070C0"/>
      </left>
      <right style="thick">
        <color rgb="FF0070C0"/>
      </right>
      <top style="dotted">
        <color indexed="64"/>
      </top>
      <bottom style="medium">
        <color rgb="FF0070C0"/>
      </bottom>
      <diagonal/>
    </border>
    <border>
      <left style="medium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 style="medium">
        <color rgb="FFFF0000"/>
      </top>
      <bottom style="medium">
        <color rgb="FFFF0000"/>
      </bottom>
      <diagonal/>
    </border>
    <border>
      <left style="thick">
        <color rgb="FF0070C0"/>
      </left>
      <right/>
      <top style="dotted">
        <color indexed="64"/>
      </top>
      <bottom style="thick">
        <color rgb="FF0070C0"/>
      </bottom>
      <diagonal/>
    </border>
    <border>
      <left style="medium">
        <color rgb="FF0070C0"/>
      </left>
      <right/>
      <top style="dotted">
        <color indexed="64"/>
      </top>
      <bottom/>
      <diagonal/>
    </border>
    <border>
      <left style="medium">
        <color rgb="FF0070C0"/>
      </left>
      <right/>
      <top style="medium">
        <color rgb="FFFF0000"/>
      </top>
      <bottom style="medium">
        <color rgb="FFFF0000"/>
      </bottom>
      <diagonal/>
    </border>
    <border>
      <left style="medium">
        <color rgb="FF0070C0"/>
      </left>
      <right/>
      <top style="medium">
        <color rgb="FFFF0000"/>
      </top>
      <bottom/>
      <diagonal/>
    </border>
    <border>
      <left style="medium">
        <color rgb="FF0070C0"/>
      </left>
      <right/>
      <top style="dotted">
        <color indexed="64"/>
      </top>
      <bottom style="thick">
        <color rgb="FF0070C0"/>
      </bottom>
      <diagonal/>
    </border>
    <border>
      <left style="medium">
        <color rgb="FF0070C0"/>
      </left>
      <right style="thick">
        <color rgb="FF0070C0"/>
      </right>
      <top style="medium">
        <color rgb="FFFF0000"/>
      </top>
      <bottom style="medium">
        <color rgb="FFFF0000"/>
      </bottom>
      <diagonal/>
    </border>
    <border>
      <left style="medium">
        <color rgb="FF0070C0"/>
      </left>
      <right style="thick">
        <color rgb="FF0070C0"/>
      </right>
      <top style="dotted">
        <color indexed="64"/>
      </top>
      <bottom style="thick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0070C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70C0"/>
      </left>
      <right/>
      <top style="thick">
        <color rgb="FF0070C0"/>
      </top>
      <bottom style="thick">
        <color rgb="FF0070C0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2" fillId="21" borderId="3" applyNumberFormat="0" applyFont="0" applyAlignment="0" applyProtection="0"/>
    <xf numFmtId="0" fontId="7" fillId="7" borderId="1" applyNumberFormat="0" applyAlignment="0" applyProtection="0"/>
    <xf numFmtId="44" fontId="1" fillId="0" borderId="0" applyFont="0" applyFill="0" applyBorder="0" applyAlignment="0" applyProtection="0"/>
    <xf numFmtId="169" fontId="94" fillId="0" borderId="0" applyFont="0" applyFill="0" applyBorder="0" applyAlignment="0" applyProtection="0"/>
    <xf numFmtId="0" fontId="8" fillId="3" borderId="0" applyNumberFormat="0" applyBorder="0" applyAlignment="0" applyProtection="0"/>
    <xf numFmtId="43" fontId="1" fillId="0" borderId="0" applyFont="0" applyFill="0" applyBorder="0" applyAlignment="0" applyProtection="0"/>
    <xf numFmtId="177" fontId="94" fillId="0" borderId="0"/>
    <xf numFmtId="164" fontId="95" fillId="0" borderId="0" applyFont="0" applyFill="0" applyBorder="0" applyAlignment="0" applyProtection="0"/>
    <xf numFmtId="0" fontId="9" fillId="22" borderId="0" applyNumberFormat="0" applyBorder="0" applyAlignment="0" applyProtection="0"/>
    <xf numFmtId="0" fontId="94" fillId="0" borderId="0"/>
    <xf numFmtId="0" fontId="24" fillId="0" borderId="0"/>
    <xf numFmtId="0" fontId="95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0" fillId="4" borderId="0" applyNumberFormat="0" applyBorder="0" applyAlignment="0" applyProtection="0"/>
    <xf numFmtId="0" fontId="11" fillId="20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  <xf numFmtId="168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</cellStyleXfs>
  <cellXfs count="2047">
    <xf numFmtId="0" fontId="0" fillId="0" borderId="0" xfId="0"/>
    <xf numFmtId="0" fontId="0" fillId="0" borderId="0" xfId="0" applyProtection="1">
      <protection locked="0"/>
    </xf>
    <xf numFmtId="0" fontId="43" fillId="26" borderId="9" xfId="0" applyFont="1" applyFill="1" applyBorder="1" applyAlignment="1" applyProtection="1">
      <alignment horizontal="center" vertical="center" shrinkToFit="1"/>
      <protection locked="0"/>
    </xf>
    <xf numFmtId="0" fontId="44" fillId="28" borderId="14" xfId="0" applyFont="1" applyFill="1" applyBorder="1" applyAlignment="1" applyProtection="1">
      <alignment horizontal="center" vertical="center"/>
    </xf>
    <xf numFmtId="0" fontId="45" fillId="26" borderId="9" xfId="0" applyFont="1" applyFill="1" applyBorder="1" applyAlignment="1" applyProtection="1">
      <alignment horizontal="center" vertical="center"/>
      <protection locked="0"/>
    </xf>
    <xf numFmtId="0" fontId="47" fillId="0" borderId="15" xfId="0" applyFont="1" applyFill="1" applyBorder="1" applyAlignment="1">
      <alignment vertical="center" shrinkToFit="1"/>
    </xf>
    <xf numFmtId="0" fontId="0" fillId="0" borderId="15" xfId="0" applyBorder="1" applyAlignment="1">
      <alignment shrinkToFit="1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0" fontId="49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horizontal="center" vertical="center"/>
      <protection locked="0"/>
    </xf>
    <xf numFmtId="0" fontId="29" fillId="29" borderId="16" xfId="0" applyFont="1" applyFill="1" applyBorder="1" applyAlignment="1">
      <alignment horizontal="left"/>
    </xf>
    <xf numFmtId="0" fontId="29" fillId="29" borderId="15" xfId="0" applyFont="1" applyFill="1" applyBorder="1" applyAlignment="1">
      <alignment horizontal="left"/>
    </xf>
    <xf numFmtId="0" fontId="47" fillId="29" borderId="15" xfId="0" applyFont="1" applyFill="1" applyBorder="1" applyAlignment="1">
      <alignment horizontal="left"/>
    </xf>
    <xf numFmtId="0" fontId="50" fillId="29" borderId="0" xfId="0" applyFont="1" applyFill="1" applyAlignment="1">
      <alignment horizontal="left" shrinkToFit="1"/>
    </xf>
    <xf numFmtId="0" fontId="51" fillId="29" borderId="0" xfId="0" applyFont="1" applyFill="1" applyAlignment="1">
      <alignment horizontal="left"/>
    </xf>
    <xf numFmtId="0" fontId="50" fillId="29" borderId="0" xfId="0" applyFont="1" applyFill="1" applyAlignment="1">
      <alignment horizontal="left"/>
    </xf>
    <xf numFmtId="0" fontId="53" fillId="30" borderId="17" xfId="0" applyFont="1" applyFill="1" applyBorder="1" applyAlignment="1">
      <alignment horizontal="center" vertical="center"/>
    </xf>
    <xf numFmtId="0" fontId="53" fillId="30" borderId="15" xfId="0" applyFont="1" applyFill="1" applyBorder="1" applyAlignment="1">
      <alignment horizontal="center" vertical="center" shrinkToFit="1"/>
    </xf>
    <xf numFmtId="0" fontId="54" fillId="0" borderId="0" xfId="0" applyFont="1" applyFill="1"/>
    <xf numFmtId="0" fontId="55" fillId="0" borderId="0" xfId="0" applyFont="1" applyFill="1" applyBorder="1" applyAlignment="1">
      <alignment horizontal="center" vertical="center" shrinkToFit="1"/>
    </xf>
    <xf numFmtId="0" fontId="57" fillId="30" borderId="17" xfId="0" applyFont="1" applyFill="1" applyBorder="1" applyAlignment="1">
      <alignment vertical="center"/>
    </xf>
    <xf numFmtId="0" fontId="57" fillId="30" borderId="17" xfId="0" applyFont="1" applyFill="1" applyBorder="1" applyAlignment="1">
      <alignment horizontal="center" vertical="center" shrinkToFit="1"/>
    </xf>
    <xf numFmtId="0" fontId="57" fillId="30" borderId="18" xfId="0" applyFont="1" applyFill="1" applyBorder="1" applyAlignment="1">
      <alignment horizontal="center" vertical="center" shrinkToFit="1"/>
    </xf>
    <xf numFmtId="0" fontId="24" fillId="25" borderId="19" xfId="40" applyFont="1" applyFill="1" applyBorder="1" applyAlignment="1">
      <alignment vertical="center"/>
    </xf>
    <xf numFmtId="0" fontId="60" fillId="25" borderId="20" xfId="40" applyFont="1" applyFill="1" applyBorder="1" applyAlignment="1" applyProtection="1">
      <alignment horizontal="center"/>
      <protection locked="0"/>
    </xf>
    <xf numFmtId="0" fontId="24" fillId="31" borderId="21" xfId="40" applyFont="1" applyFill="1" applyBorder="1" applyAlignment="1">
      <alignment horizontal="left"/>
    </xf>
    <xf numFmtId="4" fontId="22" fillId="26" borderId="3" xfId="40" applyNumberFormat="1" applyFont="1" applyFill="1" applyBorder="1" applyAlignment="1" applyProtection="1">
      <alignment shrinkToFit="1"/>
      <protection locked="0"/>
    </xf>
    <xf numFmtId="0" fontId="24" fillId="25" borderId="19" xfId="40" applyFont="1" applyFill="1" applyBorder="1" applyAlignment="1">
      <alignment vertical="center" shrinkToFit="1"/>
    </xf>
    <xf numFmtId="0" fontId="62" fillId="25" borderId="22" xfId="40" applyFont="1" applyFill="1" applyBorder="1" applyAlignment="1" applyProtection="1">
      <alignment vertical="center"/>
      <protection locked="0"/>
    </xf>
    <xf numFmtId="9" fontId="24" fillId="28" borderId="23" xfId="40" applyNumberFormat="1" applyFont="1" applyFill="1" applyBorder="1" applyAlignment="1" applyProtection="1">
      <alignment horizontal="center" shrinkToFit="1"/>
    </xf>
    <xf numFmtId="0" fontId="62" fillId="25" borderId="20" xfId="40" applyFont="1" applyFill="1" applyBorder="1" applyAlignment="1" applyProtection="1">
      <alignment vertical="center"/>
      <protection locked="0"/>
    </xf>
    <xf numFmtId="0" fontId="26" fillId="31" borderId="21" xfId="40" applyFont="1" applyFill="1" applyBorder="1" applyAlignment="1">
      <alignment horizontal="left"/>
    </xf>
    <xf numFmtId="0" fontId="24" fillId="31" borderId="25" xfId="40" applyFont="1" applyFill="1" applyBorder="1" applyAlignment="1">
      <alignment horizontal="left"/>
    </xf>
    <xf numFmtId="4" fontId="22" fillId="26" borderId="3" xfId="0" applyNumberFormat="1" applyFont="1" applyFill="1" applyBorder="1" applyAlignment="1" applyProtection="1">
      <alignment shrinkToFit="1"/>
      <protection locked="0"/>
    </xf>
    <xf numFmtId="172" fontId="61" fillId="31" borderId="26" xfId="40" applyNumberFormat="1" applyFont="1" applyFill="1" applyBorder="1"/>
    <xf numFmtId="0" fontId="26" fillId="31" borderId="25" xfId="40" applyFont="1" applyFill="1" applyBorder="1" applyAlignment="1">
      <alignment horizontal="left"/>
    </xf>
    <xf numFmtId="0" fontId="26" fillId="31" borderId="27" xfId="40" applyFont="1" applyFill="1" applyBorder="1" applyAlignment="1">
      <alignment horizontal="left"/>
    </xf>
    <xf numFmtId="0" fontId="26" fillId="31" borderId="25" xfId="40" applyFont="1" applyFill="1" applyBorder="1" applyAlignment="1">
      <alignment horizontal="center"/>
    </xf>
    <xf numFmtId="0" fontId="24" fillId="31" borderId="27" xfId="40" applyFont="1" applyFill="1" applyBorder="1" applyAlignment="1">
      <alignment horizontal="left"/>
    </xf>
    <xf numFmtId="0" fontId="26" fillId="31" borderId="28" xfId="40" applyFont="1" applyFill="1" applyBorder="1" applyAlignment="1">
      <alignment horizontal="left"/>
    </xf>
    <xf numFmtId="0" fontId="26" fillId="31" borderId="29" xfId="40" applyFont="1" applyFill="1" applyBorder="1" applyAlignment="1">
      <alignment horizontal="center"/>
    </xf>
    <xf numFmtId="0" fontId="63" fillId="27" borderId="25" xfId="40" applyFont="1" applyFill="1" applyBorder="1"/>
    <xf numFmtId="0" fontId="64" fillId="27" borderId="30" xfId="40" applyFont="1" applyFill="1" applyBorder="1" applyAlignment="1" applyProtection="1">
      <alignment horizontal="center"/>
      <protection locked="0"/>
    </xf>
    <xf numFmtId="0" fontId="65" fillId="27" borderId="23" xfId="40" applyFont="1" applyFill="1" applyBorder="1" applyAlignment="1">
      <alignment horizontal="left"/>
    </xf>
    <xf numFmtId="0" fontId="61" fillId="27" borderId="25" xfId="40" applyFont="1" applyFill="1" applyBorder="1" applyAlignment="1">
      <alignment horizontal="center"/>
    </xf>
    <xf numFmtId="4" fontId="23" fillId="27" borderId="3" xfId="40" applyNumberFormat="1" applyFont="1" applyFill="1" applyBorder="1"/>
    <xf numFmtId="4" fontId="66" fillId="31" borderId="3" xfId="40" applyNumberFormat="1" applyFont="1" applyFill="1" applyBorder="1"/>
    <xf numFmtId="0" fontId="61" fillId="27" borderId="0" xfId="0" applyFont="1" applyFill="1" applyBorder="1" applyAlignment="1" applyProtection="1">
      <alignment horizontal="center" vertical="center"/>
    </xf>
    <xf numFmtId="0" fontId="63" fillId="27" borderId="31" xfId="40" applyFont="1" applyFill="1" applyBorder="1" applyAlignment="1" applyProtection="1"/>
    <xf numFmtId="0" fontId="65" fillId="27" borderId="32" xfId="40" applyFont="1" applyFill="1" applyBorder="1" applyAlignment="1">
      <alignment horizontal="left"/>
    </xf>
    <xf numFmtId="0" fontId="61" fillId="27" borderId="29" xfId="40" applyFont="1" applyFill="1" applyBorder="1" applyAlignment="1">
      <alignment horizontal="center"/>
    </xf>
    <xf numFmtId="4" fontId="23" fillId="27" borderId="33" xfId="40" applyNumberFormat="1" applyFont="1" applyFill="1" applyBorder="1"/>
    <xf numFmtId="4" fontId="66" fillId="31" borderId="34" xfId="40" applyNumberFormat="1" applyFont="1" applyFill="1" applyBorder="1"/>
    <xf numFmtId="0" fontId="61" fillId="0" borderId="27" xfId="40" applyFont="1" applyFill="1" applyBorder="1" applyAlignment="1" applyProtection="1">
      <alignment horizontal="center"/>
      <protection locked="0"/>
    </xf>
    <xf numFmtId="0" fontId="63" fillId="0" borderId="0" xfId="40" applyFont="1" applyFill="1" applyBorder="1"/>
    <xf numFmtId="0" fontId="64" fillId="0" borderId="0" xfId="40" applyFont="1" applyFill="1" applyBorder="1" applyAlignment="1">
      <alignment horizontal="center"/>
    </xf>
    <xf numFmtId="0" fontId="65" fillId="0" borderId="0" xfId="40" applyFont="1" applyFill="1" applyBorder="1" applyAlignment="1">
      <alignment horizontal="left"/>
    </xf>
    <xf numFmtId="0" fontId="61" fillId="0" borderId="0" xfId="40" applyFont="1" applyFill="1" applyBorder="1" applyAlignment="1">
      <alignment horizontal="center"/>
    </xf>
    <xf numFmtId="4" fontId="66" fillId="0" borderId="0" xfId="40" applyNumberFormat="1" applyFont="1" applyFill="1" applyBorder="1"/>
    <xf numFmtId="0" fontId="67" fillId="31" borderId="35" xfId="0" applyFont="1" applyFill="1" applyBorder="1" applyAlignment="1">
      <alignment horizontal="right"/>
    </xf>
    <xf numFmtId="0" fontId="67" fillId="31" borderId="36" xfId="0" applyFont="1" applyFill="1" applyBorder="1" applyAlignment="1">
      <alignment horizontal="right"/>
    </xf>
    <xf numFmtId="0" fontId="68" fillId="26" borderId="37" xfId="0" applyNumberFormat="1" applyFont="1" applyFill="1" applyBorder="1" applyAlignment="1" applyProtection="1">
      <protection locked="0"/>
    </xf>
    <xf numFmtId="0" fontId="68" fillId="26" borderId="37" xfId="0" applyFont="1" applyFill="1" applyBorder="1" applyAlignment="1" applyProtection="1">
      <protection locked="0"/>
    </xf>
    <xf numFmtId="0" fontId="69" fillId="31" borderId="38" xfId="0" applyFont="1" applyFill="1" applyBorder="1"/>
    <xf numFmtId="0" fontId="53" fillId="30" borderId="39" xfId="0" applyFont="1" applyFill="1" applyBorder="1" applyAlignment="1">
      <alignment horizontal="center" vertical="center"/>
    </xf>
    <xf numFmtId="0" fontId="71" fillId="30" borderId="39" xfId="0" applyFont="1" applyFill="1" applyBorder="1" applyAlignment="1">
      <alignment horizontal="right" vertical="center"/>
    </xf>
    <xf numFmtId="0" fontId="67" fillId="31" borderId="40" xfId="0" applyFont="1" applyFill="1" applyBorder="1" applyAlignment="1">
      <alignment horizontal="right"/>
    </xf>
    <xf numFmtId="0" fontId="67" fillId="31" borderId="0" xfId="0" applyFont="1" applyFill="1" applyBorder="1" applyAlignment="1">
      <alignment horizontal="right"/>
    </xf>
    <xf numFmtId="0" fontId="68" fillId="26" borderId="41" xfId="0" applyFont="1" applyFill="1" applyBorder="1" applyAlignment="1" applyProtection="1">
      <protection locked="0"/>
    </xf>
    <xf numFmtId="0" fontId="67" fillId="31" borderId="42" xfId="0" applyFont="1" applyFill="1" applyBorder="1" applyAlignment="1">
      <alignment horizontal="right"/>
    </xf>
    <xf numFmtId="0" fontId="68" fillId="26" borderId="43" xfId="0" applyFont="1" applyFill="1" applyBorder="1" applyAlignment="1" applyProtection="1">
      <protection locked="0"/>
    </xf>
    <xf numFmtId="0" fontId="69" fillId="31" borderId="44" xfId="0" applyFont="1" applyFill="1" applyBorder="1"/>
    <xf numFmtId="0" fontId="21" fillId="25" borderId="27" xfId="0" applyFont="1" applyFill="1" applyBorder="1" applyAlignment="1" applyProtection="1">
      <alignment vertical="center"/>
    </xf>
    <xf numFmtId="0" fontId="60" fillId="25" borderId="20" xfId="40" applyFont="1" applyFill="1" applyBorder="1" applyAlignment="1" applyProtection="1">
      <alignment horizontal="center"/>
      <protection locked="0" hidden="1"/>
    </xf>
    <xf numFmtId="173" fontId="68" fillId="26" borderId="41" xfId="0" applyNumberFormat="1" applyFont="1" applyFill="1" applyBorder="1" applyAlignment="1" applyProtection="1">
      <alignment horizontal="left"/>
      <protection locked="0"/>
    </xf>
    <xf numFmtId="0" fontId="0" fillId="31" borderId="41" xfId="0" applyFill="1" applyBorder="1" applyAlignment="1"/>
    <xf numFmtId="0" fontId="69" fillId="31" borderId="0" xfId="0" applyFont="1" applyFill="1" applyBorder="1"/>
    <xf numFmtId="0" fontId="0" fillId="31" borderId="45" xfId="0" applyFill="1" applyBorder="1"/>
    <xf numFmtId="0" fontId="0" fillId="31" borderId="46" xfId="0" applyFill="1" applyBorder="1"/>
    <xf numFmtId="0" fontId="67" fillId="31" borderId="46" xfId="0" applyFont="1" applyFill="1" applyBorder="1" applyAlignment="1">
      <alignment horizontal="right"/>
    </xf>
    <xf numFmtId="4" fontId="24" fillId="26" borderId="3" xfId="40" applyNumberFormat="1" applyFont="1" applyFill="1" applyBorder="1" applyAlignment="1" applyProtection="1">
      <protection locked="0"/>
    </xf>
    <xf numFmtId="0" fontId="0" fillId="26" borderId="43" xfId="0" applyFill="1" applyBorder="1" applyAlignment="1"/>
    <xf numFmtId="0" fontId="0" fillId="26" borderId="0" xfId="0" applyFill="1" applyBorder="1"/>
    <xf numFmtId="0" fontId="69" fillId="31" borderId="47" xfId="0" applyFont="1" applyFill="1" applyBorder="1"/>
    <xf numFmtId="0" fontId="54" fillId="0" borderId="0" xfId="0" applyFont="1" applyFill="1" applyBorder="1" applyAlignment="1">
      <alignment shrinkToFit="1"/>
    </xf>
    <xf numFmtId="0" fontId="74" fillId="0" borderId="48" xfId="0" applyFont="1" applyFill="1" applyBorder="1" applyAlignment="1">
      <alignment shrinkToFit="1"/>
    </xf>
    <xf numFmtId="0" fontId="75" fillId="0" borderId="48" xfId="0" applyFont="1" applyFill="1" applyBorder="1" applyAlignment="1">
      <alignment horizontal="right"/>
    </xf>
    <xf numFmtId="0" fontId="54" fillId="0" borderId="48" xfId="0" applyFont="1" applyBorder="1"/>
    <xf numFmtId="0" fontId="54" fillId="0" borderId="48" xfId="0" applyFont="1" applyBorder="1" applyAlignment="1">
      <alignment horizontal="left"/>
    </xf>
    <xf numFmtId="0" fontId="64" fillId="31" borderId="29" xfId="0" applyFont="1" applyFill="1" applyBorder="1" applyProtection="1"/>
    <xf numFmtId="0" fontId="64" fillId="31" borderId="30" xfId="40" applyFont="1" applyFill="1" applyBorder="1" applyAlignment="1" applyProtection="1">
      <alignment horizontal="center"/>
    </xf>
    <xf numFmtId="0" fontId="24" fillId="31" borderId="28" xfId="0" applyFont="1" applyFill="1" applyBorder="1" applyAlignment="1" applyProtection="1">
      <alignment horizontal="left"/>
    </xf>
    <xf numFmtId="4" fontId="22" fillId="31" borderId="3" xfId="0" applyNumberFormat="1" applyFont="1" applyFill="1" applyBorder="1" applyAlignment="1" applyProtection="1">
      <alignment shrinkToFit="1"/>
      <protection locked="0"/>
    </xf>
    <xf numFmtId="0" fontId="63" fillId="31" borderId="29" xfId="40" applyFont="1" applyFill="1" applyBorder="1" applyProtection="1"/>
    <xf numFmtId="0" fontId="64" fillId="31" borderId="32" xfId="40" applyFont="1" applyFill="1" applyBorder="1" applyAlignment="1" applyProtection="1">
      <alignment horizontal="center"/>
    </xf>
    <xf numFmtId="0" fontId="24" fillId="31" borderId="28" xfId="40" applyFont="1" applyFill="1" applyBorder="1" applyAlignment="1" applyProtection="1">
      <alignment horizontal="left"/>
    </xf>
    <xf numFmtId="0" fontId="67" fillId="31" borderId="35" xfId="0" applyFont="1" applyFill="1" applyBorder="1" applyAlignment="1" applyProtection="1">
      <alignment horizontal="right"/>
    </xf>
    <xf numFmtId="0" fontId="67" fillId="31" borderId="36" xfId="0" applyFont="1" applyFill="1" applyBorder="1" applyAlignment="1" applyProtection="1">
      <alignment horizontal="right"/>
    </xf>
    <xf numFmtId="0" fontId="67" fillId="31" borderId="40" xfId="0" applyFont="1" applyFill="1" applyBorder="1" applyAlignment="1" applyProtection="1">
      <alignment horizontal="right"/>
    </xf>
    <xf numFmtId="0" fontId="67" fillId="31" borderId="0" xfId="0" applyFont="1" applyFill="1" applyBorder="1" applyAlignment="1" applyProtection="1">
      <alignment horizontal="right"/>
    </xf>
    <xf numFmtId="0" fontId="68" fillId="26" borderId="49" xfId="0" applyFont="1" applyFill="1" applyBorder="1" applyAlignment="1" applyProtection="1">
      <protection locked="0"/>
    </xf>
    <xf numFmtId="0" fontId="0" fillId="26" borderId="49" xfId="0" applyFill="1" applyBorder="1" applyAlignment="1"/>
    <xf numFmtId="0" fontId="0" fillId="26" borderId="46" xfId="0" applyFill="1" applyBorder="1"/>
    <xf numFmtId="0" fontId="54" fillId="0" borderId="0" xfId="0" applyFont="1" applyAlignment="1">
      <alignment shrinkToFit="1"/>
    </xf>
    <xf numFmtId="0" fontId="0" fillId="31" borderId="45" xfId="0" applyFill="1" applyBorder="1" applyProtection="1"/>
    <xf numFmtId="0" fontId="0" fillId="31" borderId="46" xfId="0" applyFill="1" applyBorder="1" applyProtection="1"/>
    <xf numFmtId="0" fontId="67" fillId="31" borderId="46" xfId="0" applyFont="1" applyFill="1" applyBorder="1" applyAlignment="1" applyProtection="1">
      <alignment horizontal="right"/>
    </xf>
    <xf numFmtId="9" fontId="76" fillId="31" borderId="0" xfId="0" applyNumberFormat="1" applyFont="1" applyFill="1" applyBorder="1" applyAlignment="1" applyProtection="1">
      <alignment horizontal="center"/>
      <protection locked="0"/>
    </xf>
    <xf numFmtId="0" fontId="64" fillId="31" borderId="0" xfId="40" applyFont="1" applyFill="1" applyBorder="1" applyAlignment="1" applyProtection="1">
      <alignment horizontal="center"/>
    </xf>
    <xf numFmtId="0" fontId="26" fillId="31" borderId="0" xfId="0" applyFont="1" applyFill="1" applyBorder="1" applyAlignment="1" applyProtection="1">
      <alignment horizontal="left"/>
    </xf>
    <xf numFmtId="0" fontId="77" fillId="31" borderId="50" xfId="0" applyFont="1" applyFill="1" applyBorder="1" applyAlignment="1">
      <alignment horizontal="center" vertical="center"/>
    </xf>
    <xf numFmtId="0" fontId="74" fillId="31" borderId="36" xfId="0" applyFont="1" applyFill="1" applyBorder="1" applyAlignment="1">
      <alignment horizontal="center" vertical="center"/>
    </xf>
    <xf numFmtId="0" fontId="63" fillId="27" borderId="25" xfId="40" applyFont="1" applyFill="1" applyBorder="1" applyProtection="1"/>
    <xf numFmtId="0" fontId="64" fillId="27" borderId="0" xfId="40" applyFont="1" applyFill="1" applyBorder="1" applyAlignment="1" applyProtection="1">
      <alignment horizontal="center"/>
    </xf>
    <xf numFmtId="4" fontId="23" fillId="27" borderId="51" xfId="40" applyNumberFormat="1" applyFont="1" applyFill="1" applyBorder="1" applyAlignment="1">
      <alignment horizontal="center" vertical="center"/>
    </xf>
    <xf numFmtId="4" fontId="23" fillId="27" borderId="52" xfId="40" applyNumberFormat="1" applyFont="1" applyFill="1" applyBorder="1" applyAlignment="1">
      <alignment horizontal="right" vertical="center"/>
    </xf>
    <xf numFmtId="0" fontId="61" fillId="0" borderId="28" xfId="40" applyFont="1" applyFill="1" applyBorder="1" applyAlignment="1" applyProtection="1">
      <alignment horizontal="center"/>
      <protection locked="0"/>
    </xf>
    <xf numFmtId="0" fontId="63" fillId="0" borderId="28" xfId="40" applyFont="1" applyFill="1" applyBorder="1"/>
    <xf numFmtId="0" fontId="66" fillId="0" borderId="28" xfId="40" applyFont="1" applyFill="1" applyBorder="1" applyAlignment="1">
      <alignment horizontal="left"/>
    </xf>
    <xf numFmtId="0" fontId="61" fillId="0" borderId="28" xfId="40" applyFont="1" applyFill="1" applyBorder="1" applyAlignment="1">
      <alignment horizontal="left"/>
    </xf>
    <xf numFmtId="0" fontId="61" fillId="0" borderId="28" xfId="40" applyFont="1" applyFill="1" applyBorder="1" applyAlignment="1">
      <alignment horizontal="center"/>
    </xf>
    <xf numFmtId="0" fontId="0" fillId="0" borderId="28" xfId="0" applyFill="1" applyBorder="1"/>
    <xf numFmtId="0" fontId="61" fillId="0" borderId="0" xfId="40" applyFont="1" applyFill="1" applyBorder="1" applyAlignment="1" applyProtection="1">
      <alignment horizontal="center"/>
      <protection locked="0"/>
    </xf>
    <xf numFmtId="4" fontId="23" fillId="32" borderId="53" xfId="0" applyNumberFormat="1" applyFont="1" applyFill="1" applyBorder="1"/>
    <xf numFmtId="0" fontId="61" fillId="0" borderId="0" xfId="0" applyFont="1" applyFill="1" applyBorder="1" applyAlignment="1" applyProtection="1">
      <alignment horizontal="center"/>
      <protection locked="0"/>
    </xf>
    <xf numFmtId="4" fontId="26" fillId="33" borderId="54" xfId="0" applyNumberFormat="1" applyFont="1" applyFill="1" applyBorder="1" applyAlignment="1" applyProtection="1">
      <alignment horizontal="center"/>
      <protection locked="0"/>
    </xf>
    <xf numFmtId="172" fontId="80" fillId="34" borderId="55" xfId="0" applyNumberFormat="1" applyFont="1" applyFill="1" applyBorder="1" applyAlignment="1">
      <alignment horizontal="left"/>
    </xf>
    <xf numFmtId="4" fontId="21" fillId="26" borderId="56" xfId="40" applyNumberFormat="1" applyFont="1" applyFill="1" applyBorder="1" applyAlignment="1" applyProtection="1">
      <protection locked="0"/>
    </xf>
    <xf numFmtId="0" fontId="53" fillId="30" borderId="17" xfId="0" applyFont="1" applyFill="1" applyBorder="1" applyAlignment="1">
      <alignment vertical="center"/>
    </xf>
    <xf numFmtId="9" fontId="66" fillId="31" borderId="29" xfId="0" applyNumberFormat="1" applyFont="1" applyFill="1" applyBorder="1" applyAlignment="1" applyProtection="1">
      <alignment horizontal="right"/>
    </xf>
    <xf numFmtId="4" fontId="22" fillId="26" borderId="33" xfId="0" applyNumberFormat="1" applyFont="1" applyFill="1" applyBorder="1" applyAlignment="1" applyProtection="1">
      <alignment shrinkToFit="1"/>
      <protection locked="0"/>
    </xf>
    <xf numFmtId="4" fontId="22" fillId="31" borderId="33" xfId="0" applyNumberFormat="1" applyFont="1" applyFill="1" applyBorder="1" applyProtection="1"/>
    <xf numFmtId="0" fontId="24" fillId="31" borderId="57" xfId="0" applyFont="1" applyFill="1" applyBorder="1" applyAlignment="1" applyProtection="1">
      <alignment horizontal="left" shrinkToFit="1"/>
    </xf>
    <xf numFmtId="4" fontId="22" fillId="26" borderId="58" xfId="0" applyNumberFormat="1" applyFont="1" applyFill="1" applyBorder="1" applyAlignment="1" applyProtection="1">
      <alignment shrinkToFit="1"/>
      <protection locked="0"/>
    </xf>
    <xf numFmtId="0" fontId="54" fillId="0" borderId="0" xfId="0" applyFont="1"/>
    <xf numFmtId="0" fontId="24" fillId="31" borderId="59" xfId="0" applyFont="1" applyFill="1" applyBorder="1" applyAlignment="1" applyProtection="1">
      <alignment horizontal="left" shrinkToFit="1"/>
    </xf>
    <xf numFmtId="4" fontId="22" fillId="26" borderId="60" xfId="0" applyNumberFormat="1" applyFont="1" applyFill="1" applyBorder="1" applyAlignment="1" applyProtection="1">
      <alignment shrinkToFit="1"/>
      <protection locked="0"/>
    </xf>
    <xf numFmtId="0" fontId="24" fillId="31" borderId="19" xfId="0" applyFont="1" applyFill="1" applyBorder="1" applyAlignment="1" applyProtection="1">
      <alignment horizontal="left"/>
    </xf>
    <xf numFmtId="9" fontId="66" fillId="31" borderId="21" xfId="0" applyNumberFormat="1" applyFont="1" applyFill="1" applyBorder="1" applyAlignment="1" applyProtection="1">
      <alignment horizontal="right"/>
    </xf>
    <xf numFmtId="4" fontId="22" fillId="26" borderId="52" xfId="0" applyNumberFormat="1" applyFont="1" applyFill="1" applyBorder="1" applyAlignment="1" applyProtection="1">
      <alignment shrinkToFit="1"/>
      <protection locked="0"/>
    </xf>
    <xf numFmtId="4" fontId="22" fillId="31" borderId="61" xfId="0" applyNumberFormat="1" applyFont="1" applyFill="1" applyBorder="1" applyProtection="1"/>
    <xf numFmtId="0" fontId="24" fillId="31" borderId="27" xfId="0" applyFont="1" applyFill="1" applyBorder="1" applyAlignment="1" applyProtection="1">
      <alignment horizontal="left"/>
    </xf>
    <xf numFmtId="9" fontId="66" fillId="31" borderId="25" xfId="0" applyNumberFormat="1" applyFont="1" applyFill="1" applyBorder="1" applyAlignment="1" applyProtection="1">
      <alignment horizontal="right"/>
    </xf>
    <xf numFmtId="4" fontId="22" fillId="31" borderId="52" xfId="0" applyNumberFormat="1" applyFont="1" applyFill="1" applyBorder="1" applyProtection="1"/>
    <xf numFmtId="0" fontId="61" fillId="31" borderId="27" xfId="0" applyFont="1" applyFill="1" applyBorder="1" applyProtection="1"/>
    <xf numFmtId="0" fontId="22" fillId="31" borderId="25" xfId="0" applyFont="1" applyFill="1" applyBorder="1"/>
    <xf numFmtId="0" fontId="24" fillId="31" borderId="0" xfId="0" applyFont="1" applyFill="1" applyBorder="1" applyAlignment="1" applyProtection="1">
      <alignment horizontal="left"/>
    </xf>
    <xf numFmtId="0" fontId="61" fillId="31" borderId="0" xfId="0" applyFont="1" applyFill="1" applyBorder="1" applyProtection="1"/>
    <xf numFmtId="0" fontId="61" fillId="0" borderId="27" xfId="0" applyFont="1" applyFill="1" applyBorder="1" applyAlignment="1" applyProtection="1">
      <alignment horizontal="center"/>
      <protection locked="0"/>
    </xf>
    <xf numFmtId="0" fontId="64" fillId="0" borderId="0" xfId="0" applyFont="1" applyFill="1" applyBorder="1" applyProtection="1"/>
    <xf numFmtId="0" fontId="64" fillId="0" borderId="0" xfId="4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left"/>
    </xf>
    <xf numFmtId="0" fontId="61" fillId="0" borderId="0" xfId="0" applyFont="1" applyFill="1" applyBorder="1" applyProtection="1"/>
    <xf numFmtId="0" fontId="61" fillId="0" borderId="0" xfId="0" applyFont="1" applyFill="1" applyBorder="1"/>
    <xf numFmtId="4" fontId="61" fillId="0" borderId="0" xfId="0" applyNumberFormat="1" applyFont="1" applyFill="1" applyBorder="1" applyAlignment="1" applyProtection="1">
      <alignment shrinkToFit="1"/>
      <protection locked="0"/>
    </xf>
    <xf numFmtId="0" fontId="78" fillId="30" borderId="17" xfId="0" applyFont="1" applyFill="1" applyBorder="1" applyAlignment="1">
      <alignment horizontal="center" vertical="center"/>
    </xf>
    <xf numFmtId="0" fontId="86" fillId="30" borderId="17" xfId="0" applyFont="1" applyFill="1" applyBorder="1" applyAlignment="1">
      <alignment horizontal="center" vertical="center"/>
    </xf>
    <xf numFmtId="0" fontId="26" fillId="31" borderId="0" xfId="0" applyFont="1" applyFill="1" applyBorder="1"/>
    <xf numFmtId="0" fontId="63" fillId="0" borderId="0" xfId="0" applyFont="1" applyFill="1" applyBorder="1"/>
    <xf numFmtId="0" fontId="26" fillId="0" borderId="0" xfId="0" applyFont="1" applyFill="1" applyBorder="1" applyAlignment="1" applyProtection="1">
      <alignment horizontal="left" shrinkToFit="1"/>
      <protection locked="0"/>
    </xf>
    <xf numFmtId="9" fontId="66" fillId="0" borderId="0" xfId="0" applyNumberFormat="1" applyFont="1" applyFill="1" applyBorder="1" applyAlignment="1" applyProtection="1">
      <alignment horizontal="right"/>
      <protection locked="0"/>
    </xf>
    <xf numFmtId="4" fontId="24" fillId="0" borderId="0" xfId="0" applyNumberFormat="1" applyFont="1" applyFill="1" applyBorder="1" applyAlignment="1" applyProtection="1">
      <alignment shrinkToFit="1"/>
      <protection locked="0"/>
    </xf>
    <xf numFmtId="0" fontId="26" fillId="0" borderId="0" xfId="0" applyFont="1" applyFill="1" applyBorder="1"/>
    <xf numFmtId="0" fontId="24" fillId="31" borderId="27" xfId="0" applyFont="1" applyFill="1" applyBorder="1" applyAlignment="1">
      <alignment horizontal="left"/>
    </xf>
    <xf numFmtId="9" fontId="23" fillId="31" borderId="25" xfId="0" applyNumberFormat="1" applyFont="1" applyFill="1" applyBorder="1" applyAlignment="1" applyProtection="1">
      <alignment horizontal="center"/>
      <protection locked="0"/>
    </xf>
    <xf numFmtId="9" fontId="24" fillId="31" borderId="25" xfId="0" applyNumberFormat="1" applyFont="1" applyFill="1" applyBorder="1" applyAlignment="1" applyProtection="1">
      <alignment horizontal="center"/>
      <protection locked="0"/>
    </xf>
    <xf numFmtId="172" fontId="23" fillId="31" borderId="0" xfId="0" applyNumberFormat="1" applyFont="1" applyFill="1" applyBorder="1" applyAlignment="1">
      <alignment horizontal="center"/>
    </xf>
    <xf numFmtId="172" fontId="24" fillId="31" borderId="0" xfId="0" applyNumberFormat="1" applyFont="1" applyFill="1" applyBorder="1" applyAlignment="1">
      <alignment horizontal="center"/>
    </xf>
    <xf numFmtId="0" fontId="62" fillId="25" borderId="20" xfId="0" applyFont="1" applyFill="1" applyBorder="1" applyProtection="1">
      <protection locked="0"/>
    </xf>
    <xf numFmtId="0" fontId="24" fillId="31" borderId="25" xfId="0" applyFont="1" applyFill="1" applyBorder="1" applyAlignment="1">
      <alignment horizontal="left"/>
    </xf>
    <xf numFmtId="10" fontId="22" fillId="26" borderId="3" xfId="0" applyNumberFormat="1" applyFont="1" applyFill="1" applyBorder="1" applyAlignment="1" applyProtection="1">
      <alignment horizontal="center" shrinkToFit="1"/>
      <protection locked="0"/>
    </xf>
    <xf numFmtId="0" fontId="57" fillId="30" borderId="17" xfId="0" applyFont="1" applyFill="1" applyBorder="1" applyAlignment="1">
      <alignment horizontal="center" vertical="center"/>
    </xf>
    <xf numFmtId="172" fontId="26" fillId="31" borderId="0" xfId="0" applyNumberFormat="1" applyFont="1" applyFill="1" applyBorder="1"/>
    <xf numFmtId="172" fontId="26" fillId="31" borderId="0" xfId="0" applyNumberFormat="1" applyFont="1" applyFill="1" applyBorder="1" applyProtection="1">
      <protection locked="0"/>
    </xf>
    <xf numFmtId="0" fontId="26" fillId="0" borderId="0" xfId="0" applyFont="1" applyFill="1" applyBorder="1" applyAlignment="1">
      <alignment horizontal="left"/>
    </xf>
    <xf numFmtId="9" fontId="61" fillId="0" borderId="0" xfId="0" applyNumberFormat="1" applyFont="1" applyFill="1" applyBorder="1" applyAlignment="1" applyProtection="1">
      <alignment shrinkToFit="1"/>
      <protection locked="0"/>
    </xf>
    <xf numFmtId="172" fontId="26" fillId="0" borderId="0" xfId="0" applyNumberFormat="1" applyFont="1" applyFill="1" applyBorder="1" applyProtection="1">
      <protection locked="0"/>
    </xf>
    <xf numFmtId="0" fontId="62" fillId="25" borderId="62" xfId="0" applyFont="1" applyFill="1" applyBorder="1" applyProtection="1">
      <protection locked="0"/>
    </xf>
    <xf numFmtId="170" fontId="22" fillId="26" borderId="3" xfId="0" applyNumberFormat="1" applyFont="1" applyFill="1" applyBorder="1" applyAlignment="1" applyProtection="1">
      <alignment horizontal="center" shrinkToFit="1"/>
      <protection locked="0"/>
    </xf>
    <xf numFmtId="0" fontId="61" fillId="0" borderId="3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shrinkToFit="1"/>
      <protection locked="0"/>
    </xf>
    <xf numFmtId="9" fontId="24" fillId="0" borderId="0" xfId="0" applyNumberFormat="1" applyFont="1" applyFill="1" applyBorder="1" applyAlignment="1" applyProtection="1">
      <alignment horizontal="center" shrinkToFit="1"/>
      <protection locked="0"/>
    </xf>
    <xf numFmtId="0" fontId="21" fillId="25" borderId="27" xfId="0" applyFont="1" applyFill="1" applyBorder="1" applyProtection="1"/>
    <xf numFmtId="0" fontId="24" fillId="31" borderId="25" xfId="0" applyFont="1" applyFill="1" applyBorder="1" applyProtection="1"/>
    <xf numFmtId="10" fontId="22" fillId="26" borderId="3" xfId="0" applyNumberFormat="1" applyFont="1" applyFill="1" applyBorder="1" applyAlignment="1" applyProtection="1">
      <alignment shrinkToFit="1"/>
      <protection locked="0"/>
    </xf>
    <xf numFmtId="9" fontId="54" fillId="0" borderId="0" xfId="0" applyNumberFormat="1" applyFont="1" applyFill="1"/>
    <xf numFmtId="0" fontId="0" fillId="0" borderId="0" xfId="0" applyAlignment="1">
      <alignment horizontal="left"/>
    </xf>
    <xf numFmtId="0" fontId="54" fillId="0" borderId="0" xfId="0" applyFont="1" applyBorder="1" applyProtection="1">
      <protection locked="0"/>
    </xf>
    <xf numFmtId="0" fontId="0" fillId="0" borderId="0" xfId="0" applyBorder="1"/>
    <xf numFmtId="0" fontId="54" fillId="0" borderId="0" xfId="0" applyFont="1" applyBorder="1" applyAlignment="1" applyProtection="1">
      <alignment horizontal="right"/>
      <protection locked="0"/>
    </xf>
    <xf numFmtId="0" fontId="23" fillId="0" borderId="64" xfId="0" applyFont="1" applyBorder="1" applyAlignment="1">
      <alignment horizontal="center" wrapText="1" shrinkToFit="1"/>
    </xf>
    <xf numFmtId="0" fontId="65" fillId="0" borderId="65" xfId="0" applyFont="1" applyBorder="1" applyAlignment="1">
      <alignment horizontal="center" wrapText="1" shrinkToFit="1"/>
    </xf>
    <xf numFmtId="0" fontId="23" fillId="0" borderId="65" xfId="0" applyFont="1" applyBorder="1" applyAlignment="1">
      <alignment horizontal="center" wrapText="1" shrinkToFit="1"/>
    </xf>
    <xf numFmtId="0" fontId="65" fillId="0" borderId="66" xfId="0" applyFont="1" applyBorder="1" applyAlignment="1">
      <alignment horizontal="center" vertical="center" wrapText="1" shrinkToFit="1"/>
    </xf>
    <xf numFmtId="0" fontId="23" fillId="0" borderId="67" xfId="0" applyFont="1" applyBorder="1" applyAlignment="1">
      <alignment horizontal="center" wrapText="1" shrinkToFit="1"/>
    </xf>
    <xf numFmtId="0" fontId="20" fillId="0" borderId="68" xfId="0" applyFont="1" applyBorder="1" applyAlignment="1">
      <alignment horizontal="center" wrapText="1" shrinkToFit="1"/>
    </xf>
    <xf numFmtId="0" fontId="54" fillId="0" borderId="0" xfId="0" applyFont="1" applyBorder="1" applyAlignment="1">
      <alignment shrinkToFit="1"/>
    </xf>
    <xf numFmtId="0" fontId="0" fillId="0" borderId="0" xfId="0" applyBorder="1" applyAlignment="1">
      <alignment horizontal="right"/>
    </xf>
    <xf numFmtId="0" fontId="54" fillId="0" borderId="0" xfId="0" applyFont="1" applyBorder="1"/>
    <xf numFmtId="0" fontId="23" fillId="0" borderId="69" xfId="0" applyFont="1" applyBorder="1" applyAlignment="1">
      <alignment horizontal="center" wrapText="1" shrinkToFit="1"/>
    </xf>
    <xf numFmtId="0" fontId="23" fillId="0" borderId="70" xfId="0" applyFont="1" applyBorder="1" applyAlignment="1">
      <alignment horizontal="center" wrapText="1" shrinkToFit="1"/>
    </xf>
    <xf numFmtId="0" fontId="23" fillId="0" borderId="71" xfId="0" applyFont="1" applyBorder="1" applyAlignment="1">
      <alignment horizontal="center" wrapText="1" shrinkToFit="1"/>
    </xf>
    <xf numFmtId="0" fontId="23" fillId="0" borderId="63" xfId="0" applyFont="1" applyBorder="1" applyAlignment="1">
      <alignment horizontal="center" wrapText="1" shrinkToFit="1"/>
    </xf>
    <xf numFmtId="0" fontId="23" fillId="0" borderId="72" xfId="0" applyFont="1" applyBorder="1" applyAlignment="1">
      <alignment horizontal="center" wrapText="1" shrinkToFit="1"/>
    </xf>
    <xf numFmtId="0" fontId="23" fillId="0" borderId="73" xfId="0" applyFont="1" applyBorder="1" applyAlignment="1">
      <alignment horizontal="center" wrapText="1" shrinkToFit="1"/>
    </xf>
    <xf numFmtId="49" fontId="0" fillId="0" borderId="74" xfId="0" applyNumberFormat="1" applyBorder="1" applyProtection="1">
      <protection locked="0"/>
    </xf>
    <xf numFmtId="0" fontId="0" fillId="0" borderId="75" xfId="0" applyBorder="1" applyAlignment="1" applyProtection="1">
      <alignment horizontal="center" shrinkToFit="1"/>
      <protection locked="0"/>
    </xf>
    <xf numFmtId="0" fontId="0" fillId="0" borderId="75" xfId="0" applyBorder="1" applyAlignment="1" applyProtection="1">
      <alignment shrinkToFit="1"/>
      <protection locked="0"/>
    </xf>
    <xf numFmtId="167" fontId="24" fillId="0" borderId="75" xfId="0" applyNumberFormat="1" applyFont="1" applyBorder="1" applyAlignment="1" applyProtection="1">
      <alignment horizontal="center" shrinkToFit="1"/>
      <protection locked="0"/>
    </xf>
    <xf numFmtId="43" fontId="24" fillId="0" borderId="63" xfId="33" applyFont="1" applyBorder="1" applyAlignment="1" applyProtection="1">
      <alignment horizontal="right" wrapText="1" shrinkToFit="1"/>
      <protection locked="0"/>
    </xf>
    <xf numFmtId="170" fontId="61" fillId="0" borderId="72" xfId="33" applyNumberFormat="1" applyFont="1" applyBorder="1" applyAlignment="1" applyProtection="1">
      <alignment horizontal="center" wrapText="1" shrinkToFit="1"/>
    </xf>
    <xf numFmtId="0" fontId="0" fillId="0" borderId="0" xfId="0" applyAlignment="1" applyProtection="1">
      <alignment horizontal="left" shrinkToFit="1"/>
      <protection locked="0"/>
    </xf>
    <xf numFmtId="0" fontId="54" fillId="0" borderId="0" xfId="0" applyFont="1" applyAlignment="1" applyProtection="1">
      <alignment horizontal="right"/>
      <protection locked="0"/>
    </xf>
    <xf numFmtId="1" fontId="54" fillId="0" borderId="0" xfId="0" applyNumberFormat="1" applyFont="1" applyBorder="1" applyAlignment="1">
      <alignment shrinkToFit="1"/>
    </xf>
    <xf numFmtId="49" fontId="0" fillId="0" borderId="74" xfId="0" applyNumberFormat="1" applyBorder="1" applyAlignment="1" applyProtection="1">
      <protection locked="0"/>
    </xf>
    <xf numFmtId="49" fontId="24" fillId="0" borderId="75" xfId="0" applyNumberFormat="1" applyFont="1" applyBorder="1" applyAlignment="1" applyProtection="1">
      <alignment horizontal="center" shrinkToFit="1"/>
      <protection locked="0"/>
    </xf>
    <xf numFmtId="167" fontId="0" fillId="0" borderId="75" xfId="0" applyNumberFormat="1" applyBorder="1" applyAlignment="1" applyProtection="1">
      <alignment horizontal="center" shrinkToFit="1"/>
      <protection locked="0"/>
    </xf>
    <xf numFmtId="49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14" fontId="24" fillId="0" borderId="0" xfId="0" applyNumberFormat="1" applyFont="1" applyBorder="1" applyAlignment="1" applyProtection="1">
      <alignment horizontal="center" wrapText="1" shrinkToFit="1"/>
      <protection locked="0"/>
    </xf>
    <xf numFmtId="49" fontId="24" fillId="0" borderId="0" xfId="0" applyNumberFormat="1" applyFont="1" applyBorder="1" applyAlignment="1" applyProtection="1">
      <alignment horizontal="center" wrapText="1" shrinkToFit="1"/>
      <protection locked="0"/>
    </xf>
    <xf numFmtId="43" fontId="23" fillId="0" borderId="76" xfId="33" applyFont="1" applyBorder="1" applyAlignment="1">
      <alignment horizontal="center"/>
    </xf>
    <xf numFmtId="0" fontId="23" fillId="0" borderId="0" xfId="0" applyFont="1" applyAlignment="1" applyProtection="1">
      <alignment horizontal="left"/>
      <protection locked="0"/>
    </xf>
    <xf numFmtId="49" fontId="0" fillId="0" borderId="0" xfId="0" applyNumberFormat="1" applyBorder="1"/>
    <xf numFmtId="0" fontId="0" fillId="0" borderId="0" xfId="0" applyBorder="1" applyAlignment="1">
      <alignment horizontal="center"/>
    </xf>
    <xf numFmtId="14" fontId="24" fillId="0" borderId="0" xfId="0" applyNumberFormat="1" applyFont="1" applyBorder="1" applyAlignment="1">
      <alignment horizontal="center" wrapText="1" shrinkToFit="1"/>
    </xf>
    <xf numFmtId="49" fontId="24" fillId="0" borderId="0" xfId="0" applyNumberFormat="1" applyFont="1" applyBorder="1" applyAlignment="1">
      <alignment horizontal="center" wrapText="1" shrinkToFit="1"/>
    </xf>
    <xf numFmtId="43" fontId="65" fillId="0" borderId="0" xfId="33" applyFont="1" applyBorder="1" applyAlignment="1">
      <alignment horizontal="center"/>
    </xf>
    <xf numFmtId="171" fontId="23" fillId="0" borderId="0" xfId="33" applyNumberFormat="1" applyFont="1" applyBorder="1" applyAlignment="1">
      <alignment horizontal="right"/>
    </xf>
    <xf numFmtId="0" fontId="23" fillId="0" borderId="0" xfId="0" applyFont="1" applyAlignment="1">
      <alignment horizontal="left"/>
    </xf>
    <xf numFmtId="49" fontId="21" fillId="0" borderId="63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 shrinkToFit="1"/>
    </xf>
    <xf numFmtId="0" fontId="92" fillId="0" borderId="75" xfId="0" applyFont="1" applyBorder="1" applyAlignment="1" applyProtection="1">
      <alignment horizontal="center" vertical="center" shrinkToFit="1"/>
      <protection locked="0"/>
    </xf>
    <xf numFmtId="43" fontId="1" fillId="0" borderId="0" xfId="33" applyBorder="1" applyAlignment="1">
      <alignment horizontal="center"/>
    </xf>
    <xf numFmtId="0" fontId="93" fillId="35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shrinkToFit="1"/>
    </xf>
    <xf numFmtId="0" fontId="0" fillId="0" borderId="0" xfId="0" applyBorder="1" applyAlignment="1">
      <alignment shrinkToFit="1"/>
    </xf>
    <xf numFmtId="14" fontId="0" fillId="0" borderId="0" xfId="0" applyNumberFormat="1" applyBorder="1" applyAlignment="1">
      <alignment horizontal="center"/>
    </xf>
    <xf numFmtId="0" fontId="23" fillId="0" borderId="66" xfId="0" applyFont="1" applyBorder="1" applyAlignment="1">
      <alignment horizontal="center" wrapText="1" shrinkToFit="1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23" fillId="0" borderId="77" xfId="0" applyFont="1" applyBorder="1" applyAlignment="1">
      <alignment horizontal="center" wrapText="1" shrinkToFit="1"/>
    </xf>
    <xf numFmtId="0" fontId="23" fillId="0" borderId="78" xfId="0" applyFont="1" applyBorder="1" applyAlignment="1">
      <alignment horizontal="center" wrapText="1" shrinkToFit="1"/>
    </xf>
    <xf numFmtId="0" fontId="23" fillId="0" borderId="79" xfId="0" applyFont="1" applyBorder="1" applyAlignment="1">
      <alignment horizontal="center" wrapText="1" shrinkToFit="1"/>
    </xf>
    <xf numFmtId="0" fontId="23" fillId="0" borderId="80" xfId="0" applyFont="1" applyBorder="1" applyAlignment="1">
      <alignment horizontal="center" vertical="center" wrapText="1" shrinkToFit="1"/>
    </xf>
    <xf numFmtId="0" fontId="65" fillId="0" borderId="81" xfId="0" applyFont="1" applyBorder="1" applyAlignment="1">
      <alignment horizontal="center" vertical="center" wrapText="1" shrinkToFit="1"/>
    </xf>
    <xf numFmtId="171" fontId="23" fillId="0" borderId="82" xfId="0" applyNumberFormat="1" applyFont="1" applyBorder="1" applyAlignment="1">
      <alignment horizontal="center" vertical="center" wrapText="1" shrinkToFit="1"/>
    </xf>
    <xf numFmtId="49" fontId="0" fillId="0" borderId="74" xfId="0" applyNumberFormat="1" applyBorder="1" applyAlignment="1" applyProtection="1">
      <alignment horizontal="left"/>
      <protection locked="0"/>
    </xf>
    <xf numFmtId="0" fontId="91" fillId="0" borderId="75" xfId="0" applyFont="1" applyBorder="1" applyAlignment="1" applyProtection="1">
      <alignment shrinkToFit="1"/>
      <protection locked="0"/>
    </xf>
    <xf numFmtId="0" fontId="23" fillId="0" borderId="75" xfId="0" applyFont="1" applyBorder="1" applyAlignment="1">
      <alignment horizontal="center" wrapText="1" shrinkToFit="1"/>
    </xf>
    <xf numFmtId="43" fontId="24" fillId="0" borderId="75" xfId="33" applyFont="1" applyBorder="1" applyAlignment="1" applyProtection="1">
      <alignment horizontal="right" wrapText="1" shrinkToFit="1"/>
      <protection locked="0"/>
    </xf>
    <xf numFmtId="43" fontId="24" fillId="0" borderId="83" xfId="33" applyFont="1" applyBorder="1" applyAlignment="1" applyProtection="1">
      <alignment horizontal="right" wrapText="1" shrinkToFit="1"/>
      <protection locked="0"/>
    </xf>
    <xf numFmtId="0" fontId="23" fillId="0" borderId="0" xfId="0" applyFont="1" applyAlignment="1" applyProtection="1">
      <alignment horizontal="left" shrinkToFit="1"/>
      <protection locked="0"/>
    </xf>
    <xf numFmtId="16" fontId="0" fillId="0" borderId="75" xfId="0" applyNumberFormat="1" applyBorder="1" applyAlignment="1" applyProtection="1">
      <alignment horizontal="center" shrinkToFit="1"/>
      <protection locked="0"/>
    </xf>
    <xf numFmtId="0" fontId="0" fillId="0" borderId="84" xfId="0" applyBorder="1" applyAlignment="1" applyProtection="1">
      <alignment horizontal="center" shrinkToFit="1"/>
      <protection locked="0"/>
    </xf>
    <xf numFmtId="0" fontId="24" fillId="0" borderId="75" xfId="0" applyFont="1" applyBorder="1" applyAlignment="1" applyProtection="1">
      <alignment horizontal="center" shrinkToFit="1"/>
      <protection locked="0"/>
    </xf>
    <xf numFmtId="0" fontId="61" fillId="0" borderId="75" xfId="0" applyFont="1" applyBorder="1" applyAlignment="1" applyProtection="1">
      <alignment horizontal="left" shrinkToFit="1"/>
      <protection locked="0"/>
    </xf>
    <xf numFmtId="0" fontId="0" fillId="0" borderId="85" xfId="0" applyFill="1" applyBorder="1" applyAlignment="1" applyProtection="1">
      <alignment horizontal="center" shrinkToFit="1"/>
      <protection locked="0"/>
    </xf>
    <xf numFmtId="0" fontId="0" fillId="0" borderId="75" xfId="0" applyFill="1" applyBorder="1" applyAlignment="1" applyProtection="1">
      <alignment shrinkToFit="1"/>
      <protection locked="0"/>
    </xf>
    <xf numFmtId="0" fontId="20" fillId="0" borderId="75" xfId="0" applyFont="1" applyFill="1" applyBorder="1" applyAlignment="1" applyProtection="1">
      <alignment horizontal="center" shrinkToFit="1"/>
      <protection locked="0"/>
    </xf>
    <xf numFmtId="0" fontId="0" fillId="0" borderId="85" xfId="0" applyFill="1" applyBorder="1" applyAlignment="1" applyProtection="1">
      <alignment shrinkToFit="1"/>
      <protection locked="0"/>
    </xf>
    <xf numFmtId="49" fontId="0" fillId="0" borderId="86" xfId="0" applyNumberFormat="1" applyBorder="1" applyProtection="1">
      <protection locked="0"/>
    </xf>
    <xf numFmtId="0" fontId="0" fillId="0" borderId="86" xfId="0" applyBorder="1" applyAlignment="1" applyProtection="1">
      <alignment horizontal="center" shrinkToFit="1"/>
      <protection locked="0"/>
    </xf>
    <xf numFmtId="0" fontId="0" fillId="0" borderId="86" xfId="0" applyBorder="1" applyAlignment="1" applyProtection="1">
      <alignment shrinkToFit="1"/>
      <protection locked="0"/>
    </xf>
    <xf numFmtId="0" fontId="0" fillId="0" borderId="86" xfId="0" applyBorder="1" applyAlignment="1" applyProtection="1">
      <alignment horizontal="center"/>
      <protection locked="0"/>
    </xf>
    <xf numFmtId="14" fontId="24" fillId="0" borderId="86" xfId="0" applyNumberFormat="1" applyFont="1" applyBorder="1" applyAlignment="1" applyProtection="1">
      <alignment horizontal="center" wrapText="1" shrinkToFit="1"/>
      <protection locked="0"/>
    </xf>
    <xf numFmtId="0" fontId="24" fillId="0" borderId="87" xfId="0" applyFont="1" applyBorder="1" applyAlignment="1" applyProtection="1">
      <alignment horizontal="center" wrapText="1" shrinkToFit="1"/>
      <protection locked="0"/>
    </xf>
    <xf numFmtId="43" fontId="23" fillId="0" borderId="76" xfId="33" applyFont="1" applyBorder="1" applyAlignment="1">
      <alignment horizontal="center" vertical="center"/>
    </xf>
    <xf numFmtId="43" fontId="65" fillId="0" borderId="76" xfId="33" applyFont="1" applyBorder="1" applyAlignment="1">
      <alignment horizontal="center" vertical="center"/>
    </xf>
    <xf numFmtId="171" fontId="23" fillId="0" borderId="76" xfId="33" applyNumberFormat="1" applyFont="1" applyBorder="1" applyAlignment="1">
      <alignment horizontal="right" vertical="center"/>
    </xf>
    <xf numFmtId="0" fontId="23" fillId="0" borderId="0" xfId="0" applyFont="1" applyFill="1" applyBorder="1" applyAlignment="1">
      <alignment horizontal="left" wrapText="1" shrinkToFit="1"/>
    </xf>
    <xf numFmtId="43" fontId="0" fillId="0" borderId="0" xfId="0" applyNumberFormat="1" applyBorder="1"/>
    <xf numFmtId="43" fontId="1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wrapText="1" shrinkToFit="1"/>
    </xf>
    <xf numFmtId="43" fontId="21" fillId="0" borderId="63" xfId="33" applyFont="1" applyBorder="1" applyAlignment="1" applyProtection="1">
      <alignment horizontal="center" vertical="center" wrapText="1" shrinkToFit="1"/>
      <protection locked="0"/>
    </xf>
    <xf numFmtId="43" fontId="0" fillId="0" borderId="0" xfId="0" applyNumberFormat="1" applyBorder="1" applyAlignment="1">
      <alignment horizontal="right"/>
    </xf>
    <xf numFmtId="0" fontId="23" fillId="0" borderId="88" xfId="0" applyFont="1" applyBorder="1" applyAlignment="1">
      <alignment horizontal="center" wrapText="1" shrinkToFit="1"/>
    </xf>
    <xf numFmtId="0" fontId="66" fillId="0" borderId="80" xfId="0" applyFont="1" applyBorder="1" applyAlignment="1">
      <alignment horizontal="center" vertical="center" wrapText="1" shrinkToFit="1"/>
    </xf>
    <xf numFmtId="43" fontId="23" fillId="0" borderId="83" xfId="33" applyFont="1" applyBorder="1" applyAlignment="1" applyProtection="1">
      <alignment horizontal="right" wrapText="1" shrinkToFit="1"/>
    </xf>
    <xf numFmtId="174" fontId="0" fillId="0" borderId="0" xfId="0" applyNumberFormat="1" applyBorder="1" applyAlignment="1">
      <alignment horizontal="right"/>
    </xf>
    <xf numFmtId="43" fontId="24" fillId="0" borderId="74" xfId="33" applyFont="1" applyBorder="1" applyAlignment="1" applyProtection="1">
      <alignment horizontal="left" wrapText="1" shrinkToFit="1"/>
      <protection locked="0"/>
    </xf>
    <xf numFmtId="43" fontId="24" fillId="0" borderId="75" xfId="33" applyFont="1" applyBorder="1" applyAlignment="1" applyProtection="1">
      <alignment horizontal="center" wrapText="1" shrinkToFit="1"/>
      <protection locked="0"/>
    </xf>
    <xf numFmtId="43" fontId="24" fillId="0" borderId="75" xfId="33" applyFont="1" applyBorder="1" applyAlignment="1" applyProtection="1">
      <alignment horizontal="left" wrapText="1" shrinkToFit="1"/>
      <protection locked="0"/>
    </xf>
    <xf numFmtId="167" fontId="24" fillId="0" borderId="75" xfId="33" applyNumberFormat="1" applyFont="1" applyBorder="1" applyAlignment="1" applyProtection="1">
      <alignment horizontal="center" wrapText="1" shrinkToFit="1"/>
      <protection locked="0"/>
    </xf>
    <xf numFmtId="0" fontId="23" fillId="0" borderId="0" xfId="0" applyFont="1" applyFill="1" applyBorder="1" applyAlignment="1" applyProtection="1">
      <alignment horizontal="left" shrinkToFit="1"/>
      <protection locked="0"/>
    </xf>
    <xf numFmtId="174" fontId="54" fillId="0" borderId="0" xfId="0" applyNumberFormat="1" applyFont="1" applyBorder="1" applyAlignment="1" applyProtection="1">
      <alignment horizontal="right"/>
      <protection locked="0"/>
    </xf>
    <xf numFmtId="0" fontId="0" fillId="0" borderId="85" xfId="0" applyFill="1" applyBorder="1" applyAlignment="1" applyProtection="1">
      <alignment horizontal="left" shrinkToFit="1"/>
      <protection locked="0"/>
    </xf>
    <xf numFmtId="0" fontId="0" fillId="0" borderId="85" xfId="0" applyFill="1" applyBorder="1" applyAlignment="1" applyProtection="1">
      <alignment horizontal="center"/>
      <protection locked="0"/>
    </xf>
    <xf numFmtId="14" fontId="24" fillId="0" borderId="75" xfId="0" applyNumberFormat="1" applyFont="1" applyBorder="1" applyAlignment="1" applyProtection="1">
      <alignment horizontal="center" wrapText="1" shrinkToFit="1"/>
      <protection locked="0"/>
    </xf>
    <xf numFmtId="49" fontId="24" fillId="0" borderId="75" xfId="0" applyNumberFormat="1" applyFont="1" applyBorder="1" applyAlignment="1" applyProtection="1">
      <alignment horizontal="center" wrapText="1" shrinkToFit="1"/>
      <protection locked="0"/>
    </xf>
    <xf numFmtId="43" fontId="23" fillId="0" borderId="75" xfId="33" applyFont="1" applyBorder="1" applyAlignment="1">
      <alignment horizontal="center" vertical="center" wrapText="1" shrinkToFit="1"/>
    </xf>
    <xf numFmtId="43" fontId="66" fillId="0" borderId="89" xfId="33" applyFont="1" applyBorder="1" applyAlignment="1">
      <alignment horizontal="center" vertical="center" wrapText="1" shrinkToFit="1"/>
    </xf>
    <xf numFmtId="43" fontId="23" fillId="0" borderId="83" xfId="33" applyFont="1" applyBorder="1" applyAlignment="1">
      <alignment horizontal="right" vertical="center" wrapText="1" shrinkToFit="1"/>
    </xf>
    <xf numFmtId="43" fontId="0" fillId="0" borderId="0" xfId="0" applyNumberFormat="1"/>
    <xf numFmtId="0" fontId="21" fillId="0" borderId="63" xfId="0" applyFont="1" applyBorder="1" applyAlignment="1">
      <alignment horizontal="center" wrapText="1" shrinkToFit="1"/>
    </xf>
    <xf numFmtId="0" fontId="48" fillId="0" borderId="75" xfId="0" applyFont="1" applyBorder="1" applyAlignment="1" applyProtection="1">
      <alignment horizontal="center" vertical="center" shrinkToFit="1"/>
      <protection locked="0"/>
    </xf>
    <xf numFmtId="0" fontId="23" fillId="0" borderId="69" xfId="0" applyFont="1" applyBorder="1" applyAlignment="1" applyProtection="1">
      <alignment horizontal="center" wrapText="1" shrinkToFit="1"/>
      <protection locked="0"/>
    </xf>
    <xf numFmtId="0" fontId="23" fillId="0" borderId="70" xfId="0" applyFont="1" applyBorder="1" applyAlignment="1" applyProtection="1">
      <alignment horizontal="center" wrapText="1" shrinkToFit="1"/>
      <protection locked="0"/>
    </xf>
    <xf numFmtId="0" fontId="23" fillId="0" borderId="71" xfId="0" applyFont="1" applyBorder="1" applyAlignment="1" applyProtection="1">
      <alignment horizontal="center" wrapText="1" shrinkToFit="1"/>
      <protection locked="0"/>
    </xf>
    <xf numFmtId="0" fontId="23" fillId="0" borderId="63" xfId="0" applyFont="1" applyBorder="1" applyAlignment="1" applyProtection="1">
      <alignment horizontal="center" vertical="center" wrapText="1" shrinkToFit="1"/>
    </xf>
    <xf numFmtId="0" fontId="23" fillId="0" borderId="72" xfId="0" applyFont="1" applyBorder="1" applyAlignment="1" applyProtection="1">
      <alignment horizontal="center" vertical="center" wrapText="1" shrinkToFit="1"/>
    </xf>
    <xf numFmtId="43" fontId="23" fillId="0" borderId="73" xfId="0" applyNumberFormat="1" applyFont="1" applyBorder="1" applyAlignment="1" applyProtection="1">
      <alignment horizontal="right" vertical="center" wrapText="1" shrinkToFit="1"/>
    </xf>
    <xf numFmtId="49" fontId="0" fillId="0" borderId="75" xfId="0" applyNumberFormat="1" applyBorder="1" applyAlignment="1" applyProtection="1">
      <alignment horizontal="center" shrinkToFit="1"/>
      <protection locked="0"/>
    </xf>
    <xf numFmtId="49" fontId="0" fillId="0" borderId="86" xfId="0" applyNumberFormat="1" applyBorder="1" applyAlignment="1" applyProtection="1">
      <alignment horizontal="center"/>
      <protection locked="0"/>
    </xf>
    <xf numFmtId="49" fontId="0" fillId="0" borderId="87" xfId="0" applyNumberFormat="1" applyBorder="1" applyAlignment="1" applyProtection="1">
      <alignment horizontal="center"/>
      <protection locked="0"/>
    </xf>
    <xf numFmtId="43" fontId="23" fillId="0" borderId="76" xfId="33" applyNumberFormat="1" applyFont="1" applyBorder="1" applyAlignment="1">
      <alignment horizontal="right" vertical="center"/>
    </xf>
    <xf numFmtId="0" fontId="23" fillId="0" borderId="63" xfId="0" applyFont="1" applyBorder="1" applyAlignment="1">
      <alignment horizontal="center" vertical="center" wrapText="1" shrinkToFit="1"/>
    </xf>
    <xf numFmtId="0" fontId="23" fillId="0" borderId="72" xfId="0" applyFont="1" applyBorder="1" applyAlignment="1">
      <alignment horizontal="center" vertical="center" wrapText="1" shrinkToFit="1"/>
    </xf>
    <xf numFmtId="43" fontId="23" fillId="0" borderId="73" xfId="0" applyNumberFormat="1" applyFont="1" applyBorder="1" applyAlignment="1">
      <alignment horizontal="right" vertical="center" wrapText="1" shrinkToFit="1"/>
    </xf>
    <xf numFmtId="0" fontId="0" fillId="0" borderId="0" xfId="0" applyAlignment="1" applyProtection="1">
      <alignment horizontal="left"/>
      <protection locked="0"/>
    </xf>
    <xf numFmtId="43" fontId="23" fillId="0" borderId="73" xfId="0" applyNumberFormat="1" applyFont="1" applyBorder="1" applyAlignment="1">
      <alignment horizontal="center" vertical="center" wrapText="1" shrinkToFit="1"/>
    </xf>
    <xf numFmtId="49" fontId="0" fillId="0" borderId="90" xfId="0" applyNumberFormat="1" applyBorder="1" applyProtection="1">
      <protection locked="0"/>
    </xf>
    <xf numFmtId="0" fontId="0" fillId="0" borderId="84" xfId="0" applyBorder="1" applyAlignment="1" applyProtection="1">
      <alignment shrinkToFit="1"/>
      <protection locked="0"/>
    </xf>
    <xf numFmtId="167" fontId="24" fillId="0" borderId="84" xfId="0" applyNumberFormat="1" applyFont="1" applyBorder="1" applyAlignment="1" applyProtection="1">
      <alignment horizontal="center" shrinkToFit="1"/>
      <protection locked="0"/>
    </xf>
    <xf numFmtId="0" fontId="24" fillId="0" borderId="84" xfId="0" applyFont="1" applyBorder="1" applyAlignment="1" applyProtection="1">
      <alignment horizontal="center" shrinkToFit="1"/>
      <protection locked="0"/>
    </xf>
    <xf numFmtId="0" fontId="24" fillId="0" borderId="91" xfId="0" applyFont="1" applyBorder="1" applyAlignment="1" applyProtection="1">
      <alignment horizontal="center" wrapText="1" shrinkToFit="1"/>
      <protection locked="0"/>
    </xf>
    <xf numFmtId="43" fontId="23" fillId="0" borderId="75" xfId="33" applyFont="1" applyBorder="1" applyAlignment="1" applyProtection="1">
      <alignment horizontal="center" vertical="center" wrapText="1" shrinkToFit="1"/>
    </xf>
    <xf numFmtId="43" fontId="23" fillId="0" borderId="89" xfId="33" applyFont="1" applyBorder="1" applyAlignment="1" applyProtection="1">
      <alignment horizontal="center" vertical="center" wrapText="1" shrinkToFit="1"/>
    </xf>
    <xf numFmtId="43" fontId="23" fillId="0" borderId="83" xfId="33" applyFont="1" applyBorder="1" applyAlignment="1" applyProtection="1">
      <alignment horizontal="right" vertical="center" wrapText="1" shrinkToFit="1"/>
    </xf>
    <xf numFmtId="1" fontId="54" fillId="0" borderId="0" xfId="0" applyNumberFormat="1" applyFont="1" applyAlignment="1">
      <alignment shrinkToFit="1"/>
    </xf>
    <xf numFmtId="4" fontId="22" fillId="26" borderId="25" xfId="0" applyNumberFormat="1" applyFont="1" applyFill="1" applyBorder="1" applyAlignment="1" applyProtection="1">
      <alignment shrinkToFit="1"/>
      <protection locked="0"/>
    </xf>
    <xf numFmtId="0" fontId="26" fillId="31" borderId="27" xfId="0" applyFont="1" applyFill="1" applyBorder="1" applyAlignment="1" applyProtection="1">
      <alignment horizontal="left" shrinkToFit="1"/>
    </xf>
    <xf numFmtId="4" fontId="22" fillId="26" borderId="135" xfId="0" applyNumberFormat="1" applyFont="1" applyFill="1" applyBorder="1" applyAlignment="1" applyProtection="1">
      <alignment shrinkToFit="1"/>
      <protection locked="0"/>
    </xf>
    <xf numFmtId="0" fontId="53" fillId="30" borderId="136" xfId="0" applyFont="1" applyFill="1" applyBorder="1" applyAlignment="1">
      <alignment horizontal="center" vertical="center"/>
    </xf>
    <xf numFmtId="4" fontId="22" fillId="31" borderId="28" xfId="0" applyNumberFormat="1" applyFont="1" applyFill="1" applyBorder="1" applyAlignment="1" applyProtection="1">
      <alignment shrinkToFit="1"/>
      <protection locked="0"/>
    </xf>
    <xf numFmtId="0" fontId="22" fillId="31" borderId="28" xfId="40" applyFont="1" applyFill="1" applyBorder="1" applyAlignment="1" applyProtection="1">
      <alignment horizontal="left" shrinkToFit="1"/>
      <protection locked="0"/>
    </xf>
    <xf numFmtId="0" fontId="24" fillId="31" borderId="25" xfId="40" applyFont="1" applyFill="1" applyBorder="1" applyAlignment="1" applyProtection="1">
      <alignment horizontal="left"/>
    </xf>
    <xf numFmtId="0" fontId="24" fillId="31" borderId="19" xfId="40" applyFont="1" applyFill="1" applyBorder="1" applyAlignment="1">
      <alignment horizontal="left"/>
    </xf>
    <xf numFmtId="4" fontId="22" fillId="26" borderId="25" xfId="40" applyNumberFormat="1" applyFont="1" applyFill="1" applyBorder="1" applyAlignment="1" applyProtection="1">
      <alignment shrinkToFit="1"/>
      <protection locked="0"/>
    </xf>
    <xf numFmtId="9" fontId="23" fillId="26" borderId="137" xfId="40" applyNumberFormat="1" applyFont="1" applyFill="1" applyBorder="1" applyAlignment="1" applyProtection="1">
      <alignment horizontal="center" shrinkToFit="1"/>
      <protection locked="0"/>
    </xf>
    <xf numFmtId="0" fontId="26" fillId="31" borderId="21" xfId="40" applyFont="1" applyFill="1" applyBorder="1" applyAlignment="1">
      <alignment horizontal="center"/>
    </xf>
    <xf numFmtId="9" fontId="23" fillId="31" borderId="139" xfId="0" applyNumberFormat="1" applyFont="1" applyFill="1" applyBorder="1" applyAlignment="1" applyProtection="1">
      <alignment horizontal="center"/>
      <protection locked="0"/>
    </xf>
    <xf numFmtId="4" fontId="82" fillId="31" borderId="140" xfId="0" applyNumberFormat="1" applyFont="1" applyFill="1" applyBorder="1" applyAlignment="1" applyProtection="1">
      <alignment shrinkToFit="1"/>
    </xf>
    <xf numFmtId="4" fontId="82" fillId="31" borderId="141" xfId="0" applyNumberFormat="1" applyFont="1" applyFill="1" applyBorder="1" applyAlignment="1" applyProtection="1">
      <alignment shrinkToFit="1"/>
    </xf>
    <xf numFmtId="0" fontId="24" fillId="0" borderId="0" xfId="0" applyFont="1" applyProtection="1">
      <protection locked="0"/>
    </xf>
    <xf numFmtId="49" fontId="1" fillId="0" borderId="75" xfId="33" applyNumberFormat="1" applyFont="1" applyBorder="1" applyAlignment="1" applyProtection="1">
      <alignment horizontal="center" vertical="center"/>
      <protection locked="0"/>
    </xf>
    <xf numFmtId="49" fontId="1" fillId="0" borderId="74" xfId="42" applyNumberFormat="1" applyBorder="1" applyAlignment="1" applyProtection="1">
      <protection locked="0"/>
    </xf>
    <xf numFmtId="0" fontId="1" fillId="0" borderId="75" xfId="42" applyBorder="1" applyAlignment="1" applyProtection="1">
      <alignment horizontal="center" shrinkToFit="1"/>
      <protection locked="0"/>
    </xf>
    <xf numFmtId="0" fontId="1" fillId="0" borderId="75" xfId="42" applyBorder="1" applyAlignment="1" applyProtection="1">
      <alignment shrinkToFit="1"/>
      <protection locked="0"/>
    </xf>
    <xf numFmtId="167" fontId="1" fillId="0" borderId="75" xfId="42" applyNumberFormat="1" applyFont="1" applyBorder="1" applyAlignment="1" applyProtection="1">
      <alignment horizontal="center" shrinkToFit="1"/>
      <protection locked="0"/>
    </xf>
    <xf numFmtId="49" fontId="1" fillId="0" borderId="71" xfId="42" applyNumberFormat="1" applyFont="1" applyBorder="1" applyAlignment="1" applyProtection="1">
      <alignment horizontal="center" shrinkToFit="1"/>
      <protection locked="0"/>
    </xf>
    <xf numFmtId="43" fontId="1" fillId="0" borderId="63" xfId="33" applyFont="1" applyBorder="1" applyAlignment="1" applyProtection="1">
      <alignment horizontal="right" wrapText="1" shrinkToFit="1"/>
      <protection locked="0"/>
    </xf>
    <xf numFmtId="0" fontId="1" fillId="0" borderId="75" xfId="42" applyFont="1" applyBorder="1" applyAlignment="1" applyProtection="1">
      <alignment horizontal="center" shrinkToFit="1"/>
      <protection locked="0"/>
    </xf>
    <xf numFmtId="0" fontId="1" fillId="0" borderId="75" xfId="0" applyFont="1" applyBorder="1" applyAlignment="1" applyProtection="1">
      <alignment horizontal="center" shrinkToFit="1"/>
      <protection locked="0"/>
    </xf>
    <xf numFmtId="49" fontId="1" fillId="0" borderId="74" xfId="0" applyNumberFormat="1" applyFont="1" applyBorder="1" applyProtection="1">
      <protection locked="0"/>
    </xf>
    <xf numFmtId="0" fontId="1" fillId="0" borderId="75" xfId="0" applyFont="1" applyBorder="1" applyAlignment="1" applyProtection="1">
      <alignment shrinkToFit="1"/>
      <protection locked="0"/>
    </xf>
    <xf numFmtId="49" fontId="1" fillId="0" borderId="71" xfId="0" applyNumberFormat="1" applyFont="1" applyBorder="1" applyAlignment="1" applyProtection="1">
      <alignment horizontal="center" shrinkToFit="1"/>
      <protection locked="0"/>
    </xf>
    <xf numFmtId="49" fontId="1" fillId="0" borderId="74" xfId="0" applyNumberFormat="1" applyFont="1" applyBorder="1" applyAlignment="1" applyProtection="1">
      <protection locked="0"/>
    </xf>
    <xf numFmtId="49" fontId="1" fillId="0" borderId="75" xfId="0" applyNumberFormat="1" applyFont="1" applyBorder="1" applyAlignment="1" applyProtection="1">
      <alignment horizontal="center" shrinkToFit="1"/>
      <protection locked="0"/>
    </xf>
    <xf numFmtId="9" fontId="96" fillId="0" borderId="0" xfId="0" applyNumberFormat="1" applyFont="1" applyAlignment="1" applyProtection="1">
      <alignment horizontal="right" shrinkToFit="1"/>
      <protection locked="0"/>
    </xf>
    <xf numFmtId="9" fontId="97" fillId="0" borderId="0" xfId="0" applyNumberFormat="1" applyFont="1" applyBorder="1" applyAlignment="1" applyProtection="1">
      <alignment horizontal="right" shrinkToFit="1"/>
      <protection locked="0"/>
    </xf>
    <xf numFmtId="9" fontId="97" fillId="0" borderId="0" xfId="0" applyNumberFormat="1" applyFont="1" applyBorder="1" applyAlignment="1">
      <alignment horizontal="right" shrinkToFit="1"/>
    </xf>
    <xf numFmtId="0" fontId="97" fillId="0" borderId="0" xfId="0" applyFont="1" applyBorder="1" applyAlignment="1">
      <alignment horizontal="right" shrinkToFit="1"/>
    </xf>
    <xf numFmtId="170" fontId="61" fillId="0" borderId="72" xfId="33" applyNumberFormat="1" applyFont="1" applyBorder="1" applyAlignment="1" applyProtection="1">
      <alignment horizontal="center" wrapText="1" shrinkToFit="1"/>
      <protection locked="0"/>
    </xf>
    <xf numFmtId="9" fontId="23" fillId="31" borderId="31" xfId="0" applyNumberFormat="1" applyFont="1" applyFill="1" applyBorder="1" applyAlignment="1" applyProtection="1">
      <alignment horizontal="center"/>
    </xf>
    <xf numFmtId="9" fontId="23" fillId="31" borderId="165" xfId="0" applyNumberFormat="1" applyFont="1" applyFill="1" applyBorder="1" applyAlignment="1" applyProtection="1">
      <alignment horizontal="center"/>
      <protection locked="0"/>
    </xf>
    <xf numFmtId="0" fontId="24" fillId="31" borderId="27" xfId="0" applyFont="1" applyFill="1" applyBorder="1" applyAlignment="1" applyProtection="1">
      <alignment horizontal="left" shrinkToFit="1"/>
    </xf>
    <xf numFmtId="9" fontId="54" fillId="0" borderId="0" xfId="0" applyNumberFormat="1" applyFont="1" applyFill="1" applyAlignment="1">
      <alignment horizontal="right"/>
    </xf>
    <xf numFmtId="0" fontId="88" fillId="0" borderId="0" xfId="0" applyFont="1" applyFill="1" applyBorder="1" applyAlignment="1" applyProtection="1">
      <alignment horizontal="right"/>
    </xf>
    <xf numFmtId="0" fontId="54" fillId="0" borderId="0" xfId="0" applyFont="1" applyFill="1" applyAlignment="1">
      <alignment horizontal="right"/>
    </xf>
    <xf numFmtId="10" fontId="54" fillId="0" borderId="0" xfId="0" applyNumberFormat="1" applyFont="1" applyFill="1" applyAlignment="1">
      <alignment horizontal="right"/>
    </xf>
    <xf numFmtId="10" fontId="23" fillId="31" borderId="134" xfId="40" applyNumberFormat="1" applyFont="1" applyFill="1" applyBorder="1" applyAlignment="1" applyProtection="1">
      <alignment horizontal="center"/>
      <protection locked="0"/>
    </xf>
    <xf numFmtId="10" fontId="24" fillId="31" borderId="24" xfId="40" applyNumberFormat="1" applyFont="1" applyFill="1" applyBorder="1" applyAlignment="1" applyProtection="1">
      <alignment horizontal="center"/>
      <protection locked="0"/>
    </xf>
    <xf numFmtId="10" fontId="24" fillId="31" borderId="24" xfId="40" applyNumberFormat="1" applyFont="1" applyFill="1" applyBorder="1" applyAlignment="1">
      <alignment horizontal="center"/>
    </xf>
    <xf numFmtId="0" fontId="21" fillId="26" borderId="37" xfId="0" applyNumberFormat="1" applyFont="1" applyFill="1" applyBorder="1" applyAlignment="1" applyProtection="1">
      <protection locked="0"/>
    </xf>
    <xf numFmtId="0" fontId="21" fillId="26" borderId="41" xfId="0" applyFont="1" applyFill="1" applyBorder="1" applyAlignment="1" applyProtection="1">
      <protection locked="0"/>
    </xf>
    <xf numFmtId="173" fontId="21" fillId="26" borderId="41" xfId="0" applyNumberFormat="1" applyFont="1" applyFill="1" applyBorder="1" applyAlignment="1" applyProtection="1">
      <alignment horizontal="left"/>
      <protection locked="0"/>
    </xf>
    <xf numFmtId="0" fontId="21" fillId="26" borderId="37" xfId="0" applyFont="1" applyFill="1" applyBorder="1" applyAlignment="1" applyProtection="1">
      <protection locked="0"/>
    </xf>
    <xf numFmtId="0" fontId="21" fillId="26" borderId="43" xfId="0" applyFont="1" applyFill="1" applyBorder="1" applyAlignment="1" applyProtection="1">
      <protection locked="0"/>
    </xf>
    <xf numFmtId="0" fontId="0" fillId="0" borderId="168" xfId="0" applyBorder="1"/>
    <xf numFmtId="0" fontId="0" fillId="0" borderId="169" xfId="0" applyBorder="1"/>
    <xf numFmtId="0" fontId="50" fillId="29" borderId="0" xfId="0" applyFont="1" applyFill="1" applyBorder="1" applyAlignment="1">
      <alignment horizontal="left" shrinkToFit="1"/>
    </xf>
    <xf numFmtId="0" fontId="51" fillId="29" borderId="0" xfId="0" applyFont="1" applyFill="1" applyBorder="1" applyAlignment="1">
      <alignment horizontal="left"/>
    </xf>
    <xf numFmtId="0" fontId="50" fillId="29" borderId="0" xfId="0" applyFont="1" applyFill="1" applyBorder="1" applyAlignment="1">
      <alignment horizontal="left"/>
    </xf>
    <xf numFmtId="0" fontId="50" fillId="29" borderId="171" xfId="0" applyFont="1" applyFill="1" applyBorder="1" applyAlignment="1">
      <alignment horizontal="left"/>
    </xf>
    <xf numFmtId="0" fontId="57" fillId="30" borderId="172" xfId="0" applyFont="1" applyFill="1" applyBorder="1" applyAlignment="1">
      <alignment horizontal="center" vertical="center" shrinkToFit="1"/>
    </xf>
    <xf numFmtId="10" fontId="24" fillId="31" borderId="173" xfId="40" applyNumberFormat="1" applyFont="1" applyFill="1" applyBorder="1" applyAlignment="1">
      <alignment horizontal="center"/>
    </xf>
    <xf numFmtId="172" fontId="61" fillId="31" borderId="174" xfId="40" applyNumberFormat="1" applyFont="1" applyFill="1" applyBorder="1"/>
    <xf numFmtId="4" fontId="66" fillId="31" borderId="175" xfId="40" applyNumberFormat="1" applyFont="1" applyFill="1" applyBorder="1"/>
    <xf numFmtId="0" fontId="69" fillId="31" borderId="176" xfId="0" applyFont="1" applyFill="1" applyBorder="1"/>
    <xf numFmtId="0" fontId="69" fillId="31" borderId="171" xfId="0" applyFont="1" applyFill="1" applyBorder="1"/>
    <xf numFmtId="0" fontId="69" fillId="31" borderId="177" xfId="0" applyFont="1" applyFill="1" applyBorder="1"/>
    <xf numFmtId="0" fontId="0" fillId="0" borderId="171" xfId="0" applyBorder="1"/>
    <xf numFmtId="0" fontId="0" fillId="31" borderId="179" xfId="0" applyFill="1" applyBorder="1"/>
    <xf numFmtId="0" fontId="0" fillId="31" borderId="180" xfId="0" applyFill="1" applyBorder="1"/>
    <xf numFmtId="0" fontId="67" fillId="31" borderId="180" xfId="0" applyFont="1" applyFill="1" applyBorder="1" applyAlignment="1">
      <alignment horizontal="right"/>
    </xf>
    <xf numFmtId="4" fontId="21" fillId="26" borderId="181" xfId="40" applyNumberFormat="1" applyFont="1" applyFill="1" applyBorder="1" applyAlignment="1" applyProtection="1">
      <protection locked="0"/>
    </xf>
    <xf numFmtId="0" fontId="0" fillId="26" borderId="182" xfId="0" applyFill="1" applyBorder="1" applyAlignment="1"/>
    <xf numFmtId="0" fontId="0" fillId="26" borderId="180" xfId="0" applyFill="1" applyBorder="1"/>
    <xf numFmtId="0" fontId="69" fillId="31" borderId="183" xfId="0" applyFont="1" applyFill="1" applyBorder="1"/>
    <xf numFmtId="0" fontId="54" fillId="0" borderId="180" xfId="0" applyFont="1" applyBorder="1" applyAlignment="1">
      <alignment shrinkToFit="1"/>
    </xf>
    <xf numFmtId="0" fontId="0" fillId="0" borderId="180" xfId="0" applyBorder="1"/>
    <xf numFmtId="0" fontId="68" fillId="26" borderId="182" xfId="0" applyFont="1" applyFill="1" applyBorder="1" applyAlignment="1" applyProtection="1">
      <protection locked="0"/>
    </xf>
    <xf numFmtId="0" fontId="69" fillId="31" borderId="184" xfId="0" applyFont="1" applyFill="1" applyBorder="1"/>
    <xf numFmtId="9" fontId="23" fillId="31" borderId="166" xfId="0" applyNumberFormat="1" applyFont="1" applyFill="1" applyBorder="1" applyAlignment="1" applyProtection="1">
      <alignment horizontal="center"/>
      <protection locked="0"/>
    </xf>
    <xf numFmtId="0" fontId="97" fillId="0" borderId="0" xfId="0" applyFont="1"/>
    <xf numFmtId="167" fontId="1" fillId="0" borderId="75" xfId="0" applyNumberFormat="1" applyFont="1" applyBorder="1" applyAlignment="1" applyProtection="1">
      <alignment horizontal="center" shrinkToFit="1"/>
      <protection locked="0"/>
    </xf>
    <xf numFmtId="9" fontId="23" fillId="0" borderId="138" xfId="40" applyNumberFormat="1" applyFont="1" applyFill="1" applyBorder="1" applyAlignment="1" applyProtection="1">
      <alignment horizontal="center" shrinkToFit="1"/>
      <protection locked="0"/>
    </xf>
    <xf numFmtId="172" fontId="61" fillId="31" borderId="3" xfId="40" applyNumberFormat="1" applyFont="1" applyFill="1" applyBorder="1" applyProtection="1">
      <protection locked="0"/>
    </xf>
    <xf numFmtId="9" fontId="61" fillId="0" borderId="72" xfId="33" applyNumberFormat="1" applyFont="1" applyBorder="1" applyAlignment="1" applyProtection="1">
      <alignment horizontal="center" wrapText="1" shrinkToFit="1"/>
      <protection locked="0"/>
    </xf>
    <xf numFmtId="43" fontId="23" fillId="0" borderId="76" xfId="33" applyFont="1" applyBorder="1" applyAlignment="1" applyProtection="1">
      <alignment horizontal="center"/>
      <protection locked="0"/>
    </xf>
    <xf numFmtId="43" fontId="24" fillId="0" borderId="73" xfId="33" applyFont="1" applyBorder="1" applyAlignment="1" applyProtection="1">
      <alignment horizontal="right" wrapText="1" shrinkToFit="1"/>
    </xf>
    <xf numFmtId="171" fontId="23" fillId="0" borderId="76" xfId="33" applyNumberFormat="1" applyFont="1" applyBorder="1" applyAlignment="1" applyProtection="1">
      <alignment horizontal="right"/>
    </xf>
    <xf numFmtId="0" fontId="98" fillId="0" borderId="0" xfId="0" applyFont="1" applyFill="1"/>
    <xf numFmtId="0" fontId="100" fillId="0" borderId="0" xfId="0" applyFont="1" applyFill="1" applyBorder="1" applyAlignment="1">
      <alignment horizontal="center"/>
    </xf>
    <xf numFmtId="0" fontId="98" fillId="0" borderId="0" xfId="0" applyFont="1" applyFill="1" applyBorder="1" applyProtection="1"/>
    <xf numFmtId="0" fontId="98" fillId="0" borderId="0" xfId="0" applyFont="1" applyProtection="1">
      <protection locked="0"/>
    </xf>
    <xf numFmtId="0" fontId="98" fillId="0" borderId="0" xfId="0" applyFont="1"/>
    <xf numFmtId="0" fontId="98" fillId="0" borderId="0" xfId="0" applyFont="1" applyFill="1" applyProtection="1"/>
    <xf numFmtId="0" fontId="104" fillId="0" borderId="0" xfId="0" applyFont="1" applyFill="1" applyAlignment="1">
      <alignment shrinkToFit="1"/>
    </xf>
    <xf numFmtId="0" fontId="98" fillId="0" borderId="0" xfId="0" applyFont="1" applyFill="1" applyAlignment="1">
      <alignment horizontal="right"/>
    </xf>
    <xf numFmtId="0" fontId="98" fillId="0" borderId="0" xfId="0" applyFont="1" applyFill="1" applyAlignment="1"/>
    <xf numFmtId="0" fontId="98" fillId="0" borderId="0" xfId="0" applyFont="1" applyFill="1" applyAlignment="1">
      <alignment horizontal="center"/>
    </xf>
    <xf numFmtId="0" fontId="98" fillId="0" borderId="0" xfId="0" applyFont="1" applyFill="1" applyAlignment="1">
      <alignment horizontal="left"/>
    </xf>
    <xf numFmtId="0" fontId="98" fillId="0" borderId="0" xfId="0" applyFont="1" applyFill="1" applyAlignment="1">
      <alignment horizontal="right" shrinkToFit="1"/>
    </xf>
    <xf numFmtId="0" fontId="101" fillId="0" borderId="0" xfId="0" applyFont="1" applyFill="1" applyAlignment="1">
      <alignment horizontal="right" shrinkToFit="1"/>
    </xf>
    <xf numFmtId="0" fontId="98" fillId="0" borderId="0" xfId="0" applyFont="1" applyFill="1" applyAlignment="1" applyProtection="1"/>
    <xf numFmtId="0" fontId="98" fillId="0" borderId="0" xfId="0" applyFont="1" applyFill="1" applyAlignment="1" applyProtection="1">
      <alignment horizontal="center"/>
    </xf>
    <xf numFmtId="0" fontId="104" fillId="0" borderId="104" xfId="0" applyNumberFormat="1" applyFont="1" applyFill="1" applyBorder="1" applyAlignment="1">
      <alignment horizontal="center"/>
    </xf>
    <xf numFmtId="0" fontId="98" fillId="0" borderId="104" xfId="0" applyNumberFormat="1" applyFont="1" applyFill="1" applyBorder="1" applyAlignment="1">
      <alignment horizontal="center" shrinkToFit="1"/>
    </xf>
    <xf numFmtId="0" fontId="98" fillId="0" borderId="0" xfId="0" applyFont="1" applyFill="1" applyBorder="1"/>
    <xf numFmtId="0" fontId="104" fillId="0" borderId="0" xfId="0" applyNumberFormat="1" applyFont="1" applyFill="1" applyBorder="1" applyAlignment="1">
      <alignment horizontal="center"/>
    </xf>
    <xf numFmtId="0" fontId="104" fillId="0" borderId="0" xfId="0" applyFont="1" applyAlignment="1" applyProtection="1">
      <alignment horizontal="right"/>
    </xf>
    <xf numFmtId="0" fontId="98" fillId="0" borderId="0" xfId="0" applyFont="1" applyProtection="1"/>
    <xf numFmtId="4" fontId="98" fillId="0" borderId="0" xfId="0" applyNumberFormat="1" applyFont="1"/>
    <xf numFmtId="0" fontId="108" fillId="0" borderId="0" xfId="0" applyFont="1" applyFill="1" applyBorder="1" applyAlignment="1">
      <alignment horizontal="left"/>
    </xf>
    <xf numFmtId="0" fontId="98" fillId="0" borderId="0" xfId="0" applyFont="1" applyFill="1" applyBorder="1" applyAlignment="1">
      <alignment horizontal="left" indent="1"/>
    </xf>
    <xf numFmtId="0" fontId="101" fillId="0" borderId="0" xfId="0" applyFont="1" applyFill="1" applyBorder="1"/>
    <xf numFmtId="165" fontId="102" fillId="0" borderId="119" xfId="0" applyNumberFormat="1" applyFont="1" applyFill="1" applyBorder="1" applyAlignment="1" applyProtection="1">
      <alignment shrinkToFit="1"/>
    </xf>
    <xf numFmtId="0" fontId="109" fillId="0" borderId="0" xfId="0" applyFont="1" applyAlignment="1">
      <alignment horizontal="right"/>
    </xf>
    <xf numFmtId="0" fontId="108" fillId="0" borderId="0" xfId="0" applyFont="1" applyAlignment="1">
      <alignment horizontal="left" shrinkToFit="1"/>
    </xf>
    <xf numFmtId="0" fontId="98" fillId="0" borderId="0" xfId="0" applyFont="1" applyFill="1" applyAlignment="1">
      <alignment vertical="center"/>
    </xf>
    <xf numFmtId="0" fontId="104" fillId="0" borderId="0" xfId="0" applyFont="1" applyFill="1" applyAlignment="1">
      <alignment vertical="center"/>
    </xf>
    <xf numFmtId="0" fontId="98" fillId="0" borderId="0" xfId="0" applyFont="1" applyFill="1" applyAlignment="1" applyProtection="1">
      <alignment vertical="center"/>
    </xf>
    <xf numFmtId="0" fontId="98" fillId="0" borderId="0" xfId="0" applyFont="1" applyFill="1" applyAlignment="1" applyProtection="1">
      <alignment vertical="center"/>
      <protection locked="0"/>
    </xf>
    <xf numFmtId="0" fontId="98" fillId="0" borderId="0" xfId="0" applyFont="1" applyFill="1" applyProtection="1">
      <protection locked="0"/>
    </xf>
    <xf numFmtId="0" fontId="101" fillId="0" borderId="114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1" fillId="0" borderId="0" xfId="0" applyFont="1" applyFill="1" applyBorder="1" applyAlignment="1"/>
    <xf numFmtId="0" fontId="98" fillId="0" borderId="0" xfId="0" applyFont="1" applyFill="1" applyBorder="1" applyAlignment="1">
      <alignment horizontal="right" vertical="center"/>
    </xf>
    <xf numFmtId="0" fontId="106" fillId="0" borderId="0" xfId="0" applyFont="1" applyFill="1" applyBorder="1" applyAlignment="1"/>
    <xf numFmtId="0" fontId="104" fillId="0" borderId="0" xfId="0" applyFont="1" applyFill="1" applyBorder="1"/>
    <xf numFmtId="1" fontId="108" fillId="0" borderId="0" xfId="0" applyNumberFormat="1" applyFont="1"/>
    <xf numFmtId="172" fontId="108" fillId="0" borderId="0" xfId="0" applyNumberFormat="1" applyFont="1" applyAlignment="1">
      <alignment horizontal="center"/>
    </xf>
    <xf numFmtId="0" fontId="114" fillId="0" borderId="0" xfId="0" applyFont="1" applyBorder="1" applyAlignment="1">
      <alignment horizontal="center"/>
    </xf>
    <xf numFmtId="0" fontId="108" fillId="0" borderId="0" xfId="0" applyFont="1" applyAlignment="1">
      <alignment shrinkToFit="1"/>
    </xf>
    <xf numFmtId="0" fontId="104" fillId="0" borderId="0" xfId="0" applyFont="1"/>
    <xf numFmtId="0" fontId="98" fillId="0" borderId="0" xfId="0" applyFont="1" applyAlignment="1"/>
    <xf numFmtId="0" fontId="98" fillId="0" borderId="0" xfId="0" applyFont="1" applyBorder="1" applyAlignment="1"/>
    <xf numFmtId="0" fontId="102" fillId="0" borderId="0" xfId="0" applyFont="1" applyBorder="1" applyAlignment="1">
      <alignment horizontal="left" shrinkToFit="1"/>
    </xf>
    <xf numFmtId="0" fontId="98" fillId="0" borderId="0" xfId="0" applyFont="1" applyBorder="1" applyAlignment="1">
      <alignment shrinkToFit="1"/>
    </xf>
    <xf numFmtId="165" fontId="102" fillId="0" borderId="0" xfId="0" applyNumberFormat="1" applyFont="1" applyFill="1" applyBorder="1" applyAlignment="1" applyProtection="1">
      <alignment horizontal="right" shrinkToFit="1"/>
    </xf>
    <xf numFmtId="0" fontId="104" fillId="0" borderId="0" xfId="0" applyFont="1" applyFill="1" applyBorder="1" applyAlignment="1">
      <alignment horizontal="center"/>
    </xf>
    <xf numFmtId="0" fontId="104" fillId="0" borderId="0" xfId="0" applyFont="1" applyBorder="1" applyAlignment="1">
      <alignment shrinkToFit="1"/>
    </xf>
    <xf numFmtId="0" fontId="117" fillId="0" borderId="0" xfId="0" applyFont="1" applyBorder="1" applyAlignment="1">
      <alignment shrinkToFit="1"/>
    </xf>
    <xf numFmtId="165" fontId="103" fillId="0" borderId="0" xfId="0" applyNumberFormat="1" applyFont="1" applyBorder="1" applyAlignment="1">
      <alignment horizontal="right" shrinkToFit="1"/>
    </xf>
    <xf numFmtId="0" fontId="108" fillId="0" borderId="0" xfId="0" applyFont="1" applyFill="1" applyBorder="1" applyAlignment="1" applyProtection="1">
      <alignment horizontal="center"/>
    </xf>
    <xf numFmtId="0" fontId="102" fillId="0" borderId="92" xfId="0" applyFont="1" applyFill="1" applyBorder="1" applyAlignment="1" applyProtection="1">
      <alignment horizontal="center"/>
    </xf>
    <xf numFmtId="0" fontId="103" fillId="0" borderId="93" xfId="0" applyFont="1" applyFill="1" applyBorder="1" applyAlignment="1" applyProtection="1">
      <alignment horizontal="center"/>
    </xf>
    <xf numFmtId="0" fontId="98" fillId="0" borderId="94" xfId="0" applyFont="1" applyFill="1" applyBorder="1" applyAlignment="1" applyProtection="1">
      <alignment horizontal="center"/>
    </xf>
    <xf numFmtId="0" fontId="109" fillId="0" borderId="0" xfId="0" applyFont="1" applyFill="1" applyAlignment="1" applyProtection="1">
      <alignment horizontal="center" vertical="center" wrapText="1"/>
    </xf>
    <xf numFmtId="0" fontId="98" fillId="0" borderId="95" xfId="0" applyFont="1" applyFill="1" applyBorder="1" applyProtection="1"/>
    <xf numFmtId="0" fontId="98" fillId="0" borderId="96" xfId="0" applyFont="1" applyFill="1" applyBorder="1" applyAlignment="1" applyProtection="1">
      <alignment horizontal="left"/>
    </xf>
    <xf numFmtId="0" fontId="98" fillId="0" borderId="97" xfId="0" applyFont="1" applyFill="1" applyBorder="1" applyProtection="1"/>
    <xf numFmtId="0" fontId="98" fillId="0" borderId="0" xfId="0" applyFont="1" applyFill="1" applyAlignment="1" applyProtection="1">
      <alignment horizontal="center" vertical="center" wrapText="1"/>
    </xf>
    <xf numFmtId="0" fontId="104" fillId="0" borderId="0" xfId="0" applyFont="1" applyFill="1" applyAlignment="1" applyProtection="1">
      <alignment shrinkToFit="1"/>
    </xf>
    <xf numFmtId="0" fontId="102" fillId="0" borderId="98" xfId="0" applyFont="1" applyFill="1" applyBorder="1" applyAlignment="1" applyProtection="1">
      <alignment horizontal="center"/>
    </xf>
    <xf numFmtId="0" fontId="98" fillId="0" borderId="0" xfId="0" applyFont="1" applyFill="1" applyAlignment="1" applyProtection="1">
      <alignment horizontal="center" vertical="center"/>
    </xf>
    <xf numFmtId="0" fontId="98" fillId="0" borderId="0" xfId="0" applyNumberFormat="1" applyFont="1"/>
    <xf numFmtId="0" fontId="104" fillId="0" borderId="99" xfId="0" applyFont="1" applyFill="1" applyBorder="1" applyProtection="1"/>
    <xf numFmtId="172" fontId="105" fillId="0" borderId="100" xfId="0" applyNumberFormat="1" applyFont="1" applyFill="1" applyBorder="1" applyAlignment="1" applyProtection="1">
      <alignment horizontal="right"/>
    </xf>
    <xf numFmtId="172" fontId="105" fillId="0" borderId="101" xfId="0" applyNumberFormat="1" applyFont="1" applyFill="1" applyBorder="1" applyAlignment="1" applyProtection="1">
      <alignment horizontal="center"/>
    </xf>
    <xf numFmtId="0" fontId="98" fillId="0" borderId="0" xfId="0" applyFont="1" applyFill="1" applyAlignment="1" applyProtection="1">
      <alignment horizontal="right"/>
    </xf>
    <xf numFmtId="0" fontId="98" fillId="0" borderId="0" xfId="0" applyFont="1" applyFill="1" applyAlignment="1" applyProtection="1">
      <alignment horizontal="left"/>
    </xf>
    <xf numFmtId="0" fontId="102" fillId="0" borderId="102" xfId="0" applyFont="1" applyFill="1" applyBorder="1" applyAlignment="1" applyProtection="1">
      <alignment horizontal="left"/>
    </xf>
    <xf numFmtId="0" fontId="98" fillId="0" borderId="0" xfId="0" applyFont="1" applyFill="1" applyAlignment="1" applyProtection="1">
      <alignment horizontal="right" shrinkToFit="1"/>
    </xf>
    <xf numFmtId="0" fontId="98" fillId="0" borderId="98" xfId="0" applyFont="1" applyFill="1" applyBorder="1" applyAlignment="1" applyProtection="1">
      <alignment horizontal="left"/>
    </xf>
    <xf numFmtId="0" fontId="102" fillId="0" borderId="96" xfId="0" applyFont="1" applyFill="1" applyBorder="1" applyAlignment="1" applyProtection="1">
      <alignment vertical="center"/>
    </xf>
    <xf numFmtId="0" fontId="98" fillId="0" borderId="103" xfId="0" applyFont="1" applyFill="1" applyBorder="1" applyAlignment="1" applyProtection="1">
      <alignment vertical="center"/>
    </xf>
    <xf numFmtId="0" fontId="101" fillId="0" borderId="0" xfId="0" applyFont="1" applyFill="1" applyAlignment="1" applyProtection="1">
      <alignment horizontal="right" shrinkToFit="1"/>
    </xf>
    <xf numFmtId="0" fontId="98" fillId="0" borderId="79" xfId="0" applyFont="1" applyFill="1" applyBorder="1" applyProtection="1"/>
    <xf numFmtId="0" fontId="101" fillId="0" borderId="98" xfId="0" applyFont="1" applyFill="1" applyBorder="1" applyAlignment="1" applyProtection="1">
      <alignment horizontal="left" shrinkToFit="1"/>
    </xf>
    <xf numFmtId="0" fontId="98" fillId="0" borderId="103" xfId="0" applyFont="1" applyBorder="1" applyAlignment="1" applyProtection="1">
      <alignment vertical="center" shrinkToFit="1"/>
    </xf>
    <xf numFmtId="49" fontId="105" fillId="0" borderId="89" xfId="0" applyNumberFormat="1" applyFont="1" applyFill="1" applyBorder="1" applyAlignment="1" applyProtection="1">
      <alignment horizontal="center" vertical="center"/>
    </xf>
    <xf numFmtId="0" fontId="98" fillId="0" borderId="106" xfId="0" applyFont="1" applyFill="1" applyBorder="1" applyProtection="1"/>
    <xf numFmtId="0" fontId="98" fillId="0" borderId="105" xfId="0" applyFont="1" applyFill="1" applyBorder="1" applyAlignment="1" applyProtection="1"/>
    <xf numFmtId="0" fontId="98" fillId="0" borderId="99" xfId="0" applyFont="1" applyFill="1" applyBorder="1" applyProtection="1"/>
    <xf numFmtId="175" fontId="98" fillId="0" borderId="100" xfId="0" applyNumberFormat="1" applyFont="1" applyFill="1" applyBorder="1" applyProtection="1"/>
    <xf numFmtId="0" fontId="98" fillId="0" borderId="100" xfId="0" applyFont="1" applyFill="1" applyBorder="1" applyProtection="1"/>
    <xf numFmtId="0" fontId="98" fillId="0" borderId="101" xfId="0" applyFont="1" applyFill="1" applyBorder="1" applyProtection="1"/>
    <xf numFmtId="0" fontId="104" fillId="0" borderId="104" xfId="0" applyNumberFormat="1" applyFont="1" applyFill="1" applyBorder="1" applyAlignment="1" applyProtection="1">
      <alignment horizontal="center"/>
    </xf>
    <xf numFmtId="49" fontId="105" fillId="0" borderId="75" xfId="0" applyNumberFormat="1" applyFont="1" applyFill="1" applyBorder="1" applyAlignment="1" applyProtection="1">
      <alignment horizontal="center" vertical="center" shrinkToFit="1"/>
    </xf>
    <xf numFmtId="0" fontId="98" fillId="0" borderId="71" xfId="0" applyFont="1" applyFill="1" applyBorder="1" applyProtection="1"/>
    <xf numFmtId="175" fontId="98" fillId="0" borderId="0" xfId="0" applyNumberFormat="1" applyFont="1" applyFill="1" applyBorder="1" applyProtection="1"/>
    <xf numFmtId="0" fontId="98" fillId="0" borderId="104" xfId="0" applyNumberFormat="1" applyFont="1" applyFill="1" applyBorder="1" applyAlignment="1" applyProtection="1">
      <alignment horizontal="center"/>
      <protection locked="0"/>
    </xf>
    <xf numFmtId="10" fontId="105" fillId="0" borderId="78" xfId="0" applyNumberFormat="1" applyFont="1" applyBorder="1" applyAlignment="1" applyProtection="1">
      <alignment horizontal="left" vertical="center" shrinkToFit="1"/>
    </xf>
    <xf numFmtId="0" fontId="105" fillId="0" borderId="78" xfId="0" applyFont="1" applyBorder="1" applyAlignment="1" applyProtection="1">
      <alignment horizontal="center" vertical="center" shrinkToFit="1"/>
    </xf>
    <xf numFmtId="0" fontId="105" fillId="0" borderId="133" xfId="0" applyFont="1" applyBorder="1" applyAlignment="1" applyProtection="1">
      <alignment horizontal="center" vertical="center" shrinkToFit="1"/>
    </xf>
    <xf numFmtId="0" fontId="108" fillId="0" borderId="105" xfId="0" applyFont="1" applyFill="1" applyBorder="1" applyAlignment="1" applyProtection="1">
      <alignment horizontal="center"/>
    </xf>
    <xf numFmtId="0" fontId="108" fillId="0" borderId="0" xfId="0" applyFont="1" applyFill="1" applyBorder="1" applyProtection="1"/>
    <xf numFmtId="0" fontId="100" fillId="0" borderId="106" xfId="0" applyFont="1" applyFill="1" applyBorder="1" applyProtection="1"/>
    <xf numFmtId="0" fontId="108" fillId="0" borderId="69" xfId="0" applyFont="1" applyFill="1" applyBorder="1" applyProtection="1"/>
    <xf numFmtId="0" fontId="98" fillId="0" borderId="71" xfId="0" applyFont="1" applyFill="1" applyBorder="1" applyAlignment="1" applyProtection="1">
      <alignment horizontal="centerContinuous"/>
    </xf>
    <xf numFmtId="0" fontId="108" fillId="0" borderId="72" xfId="0" applyFont="1" applyFill="1" applyBorder="1" applyProtection="1"/>
    <xf numFmtId="0" fontId="108" fillId="0" borderId="70" xfId="0" applyFont="1" applyFill="1" applyBorder="1" applyProtection="1"/>
    <xf numFmtId="0" fontId="100" fillId="0" borderId="71" xfId="0" applyFont="1" applyFill="1" applyBorder="1" applyProtection="1"/>
    <xf numFmtId="0" fontId="106" fillId="0" borderId="107" xfId="0" applyFont="1" applyFill="1" applyBorder="1" applyAlignment="1" applyProtection="1">
      <alignment horizontal="center"/>
    </xf>
    <xf numFmtId="0" fontId="106" fillId="0" borderId="75" xfId="0" applyFont="1" applyFill="1" applyBorder="1" applyAlignment="1" applyProtection="1">
      <alignment horizontal="center"/>
    </xf>
    <xf numFmtId="9" fontId="98" fillId="0" borderId="108" xfId="40" applyNumberFormat="1" applyFont="1" applyFill="1" applyBorder="1" applyAlignment="1" applyProtection="1">
      <alignment horizontal="center" shrinkToFit="1"/>
    </xf>
    <xf numFmtId="175" fontId="102" fillId="0" borderId="108" xfId="40" applyNumberFormat="1" applyFont="1" applyFill="1" applyBorder="1" applyAlignment="1" applyProtection="1">
      <alignment shrinkToFit="1"/>
    </xf>
    <xf numFmtId="175" fontId="102" fillId="0" borderId="109" xfId="40" applyNumberFormat="1" applyFont="1" applyFill="1" applyBorder="1" applyAlignment="1" applyProtection="1">
      <alignment shrinkToFit="1"/>
    </xf>
    <xf numFmtId="9" fontId="98" fillId="0" borderId="108" xfId="40" applyNumberFormat="1" applyFont="1" applyFill="1" applyBorder="1" applyAlignment="1" applyProtection="1">
      <alignment shrinkToFit="1"/>
    </xf>
    <xf numFmtId="0" fontId="103" fillId="0" borderId="110" xfId="40" applyFont="1" applyFill="1" applyBorder="1" applyAlignment="1" applyProtection="1">
      <alignment horizontal="center"/>
    </xf>
    <xf numFmtId="0" fontId="98" fillId="0" borderId="111" xfId="40" applyFont="1" applyFill="1" applyBorder="1" applyAlignment="1" applyProtection="1">
      <alignment horizontal="right"/>
    </xf>
    <xf numFmtId="0" fontId="101" fillId="0" borderId="112" xfId="40" applyFont="1" applyFill="1" applyBorder="1" applyAlignment="1" applyProtection="1">
      <alignment horizontal="right" shrinkToFit="1"/>
    </xf>
    <xf numFmtId="175" fontId="105" fillId="0" borderId="113" xfId="40" applyNumberFormat="1" applyFont="1" applyFill="1" applyBorder="1" applyAlignment="1" applyProtection="1">
      <alignment shrinkToFit="1"/>
    </xf>
    <xf numFmtId="0" fontId="98" fillId="0" borderId="114" xfId="0" applyFont="1" applyFill="1" applyBorder="1" applyProtection="1"/>
    <xf numFmtId="0" fontId="98" fillId="0" borderId="114" xfId="0" applyFont="1" applyFill="1" applyBorder="1" applyAlignment="1" applyProtection="1">
      <alignment horizontal="left" indent="1"/>
    </xf>
    <xf numFmtId="3" fontId="98" fillId="0" borderId="114" xfId="0" applyNumberFormat="1" applyFont="1" applyFill="1" applyBorder="1" applyProtection="1"/>
    <xf numFmtId="0" fontId="104" fillId="0" borderId="63" xfId="0" applyFont="1" applyFill="1" applyBorder="1" applyAlignment="1" applyProtection="1">
      <alignment horizontal="center"/>
    </xf>
    <xf numFmtId="0" fontId="101" fillId="0" borderId="63" xfId="0" applyFont="1" applyFill="1" applyBorder="1" applyAlignment="1" applyProtection="1">
      <alignment horizontal="center"/>
    </xf>
    <xf numFmtId="0" fontId="100" fillId="0" borderId="73" xfId="0" applyFont="1" applyFill="1" applyBorder="1" applyAlignment="1" applyProtection="1">
      <alignment horizontal="center"/>
    </xf>
    <xf numFmtId="175" fontId="102" fillId="0" borderId="118" xfId="0" applyNumberFormat="1" applyFont="1" applyFill="1" applyBorder="1" applyAlignment="1" applyProtection="1">
      <alignment shrinkToFit="1"/>
    </xf>
    <xf numFmtId="9" fontId="101" fillId="0" borderId="118" xfId="0" applyNumberFormat="1" applyFont="1" applyFill="1" applyBorder="1" applyAlignment="1" applyProtection="1">
      <alignment horizontal="center" shrinkToFit="1"/>
    </xf>
    <xf numFmtId="9" fontId="98" fillId="0" borderId="109" xfId="0" applyNumberFormat="1" applyFont="1" applyFill="1" applyBorder="1" applyAlignment="1" applyProtection="1">
      <alignment horizontal="center" shrinkToFit="1"/>
    </xf>
    <xf numFmtId="165" fontId="102" fillId="0" borderId="120" xfId="0" applyNumberFormat="1" applyFont="1" applyFill="1" applyBorder="1" applyAlignment="1" applyProtection="1">
      <alignment shrinkToFit="1"/>
    </xf>
    <xf numFmtId="0" fontId="103" fillId="0" borderId="110" xfId="0" applyFont="1" applyFill="1" applyBorder="1" applyAlignment="1" applyProtection="1">
      <alignment horizontal="center"/>
    </xf>
    <xf numFmtId="0" fontId="106" fillId="0" borderId="112" xfId="0" applyFont="1" applyFill="1" applyBorder="1" applyAlignment="1" applyProtection="1">
      <alignment horizontal="left"/>
    </xf>
    <xf numFmtId="175" fontId="105" fillId="0" borderId="112" xfId="0" applyNumberFormat="1" applyFont="1" applyFill="1" applyBorder="1" applyAlignment="1" applyProtection="1">
      <alignment shrinkToFit="1"/>
    </xf>
    <xf numFmtId="0" fontId="98" fillId="0" borderId="121" xfId="0" applyFont="1" applyFill="1" applyBorder="1" applyAlignment="1" applyProtection="1">
      <alignment horizontal="center" shrinkToFit="1"/>
    </xf>
    <xf numFmtId="165" fontId="105" fillId="0" borderId="117" xfId="0" applyNumberFormat="1" applyFont="1" applyFill="1" applyBorder="1" applyAlignment="1" applyProtection="1">
      <alignment horizontal="right" shrinkToFit="1"/>
    </xf>
    <xf numFmtId="0" fontId="98" fillId="0" borderId="77" xfId="0" applyFont="1" applyFill="1" applyBorder="1" applyAlignment="1" applyProtection="1">
      <alignment vertical="center"/>
    </xf>
    <xf numFmtId="0" fontId="98" fillId="0" borderId="78" xfId="0" applyFont="1" applyFill="1" applyBorder="1" applyAlignment="1" applyProtection="1">
      <alignment vertical="center"/>
    </xf>
    <xf numFmtId="0" fontId="101" fillId="0" borderId="88" xfId="0" applyFont="1" applyFill="1" applyBorder="1" applyAlignment="1" applyProtection="1">
      <alignment vertical="center"/>
    </xf>
    <xf numFmtId="0" fontId="101" fillId="0" borderId="98" xfId="0" applyFont="1" applyFill="1" applyBorder="1" applyAlignment="1" applyProtection="1">
      <alignment vertical="center"/>
    </xf>
    <xf numFmtId="0" fontId="101" fillId="0" borderId="0" xfId="0" applyFont="1" applyFill="1" applyBorder="1" applyAlignment="1" applyProtection="1">
      <alignment vertical="center"/>
    </xf>
    <xf numFmtId="0" fontId="106" fillId="0" borderId="0" xfId="0" applyFont="1" applyFill="1" applyBorder="1" applyAlignment="1" applyProtection="1">
      <alignment vertical="center"/>
    </xf>
    <xf numFmtId="0" fontId="106" fillId="0" borderId="0" xfId="0" applyFont="1" applyFill="1" applyBorder="1" applyAlignment="1" applyProtection="1">
      <alignment horizontal="center" vertical="center"/>
    </xf>
    <xf numFmtId="0" fontId="104" fillId="0" borderId="98" xfId="0" applyFont="1" applyFill="1" applyBorder="1" applyAlignment="1" applyProtection="1">
      <alignment vertical="center"/>
    </xf>
    <xf numFmtId="0" fontId="104" fillId="0" borderId="0" xfId="0" applyFont="1" applyFill="1" applyBorder="1" applyAlignment="1" applyProtection="1">
      <alignment vertical="center"/>
    </xf>
    <xf numFmtId="0" fontId="101" fillId="0" borderId="0" xfId="0" applyFont="1" applyFill="1" applyBorder="1" applyAlignment="1" applyProtection="1"/>
    <xf numFmtId="0" fontId="101" fillId="0" borderId="104" xfId="0" applyFont="1" applyFill="1" applyBorder="1" applyAlignment="1" applyProtection="1">
      <alignment vertical="center"/>
    </xf>
    <xf numFmtId="0" fontId="104" fillId="0" borderId="0" xfId="0" applyFont="1" applyFill="1" applyBorder="1" applyAlignment="1" applyProtection="1">
      <alignment horizontal="center" vertical="center"/>
    </xf>
    <xf numFmtId="0" fontId="101" fillId="0" borderId="96" xfId="0" applyFont="1" applyFill="1" applyBorder="1" applyAlignment="1" applyProtection="1">
      <alignment vertical="center"/>
    </xf>
    <xf numFmtId="0" fontId="98" fillId="0" borderId="0" xfId="0" applyFont="1" applyFill="1" applyBorder="1" applyAlignment="1" applyProtection="1">
      <alignment horizontal="right" vertical="center"/>
    </xf>
    <xf numFmtId="0" fontId="104" fillId="0" borderId="0" xfId="0" applyFont="1" applyFill="1" applyBorder="1" applyAlignment="1" applyProtection="1">
      <alignment horizontal="left" vertical="center" shrinkToFit="1"/>
    </xf>
    <xf numFmtId="0" fontId="101" fillId="0" borderId="129" xfId="0" applyFont="1" applyFill="1" applyBorder="1" applyAlignment="1" applyProtection="1">
      <alignment vertical="center"/>
    </xf>
    <xf numFmtId="14" fontId="104" fillId="0" borderId="0" xfId="0" applyNumberFormat="1" applyFont="1" applyFill="1" applyBorder="1" applyAlignment="1" applyProtection="1">
      <alignment horizontal="center" vertical="center"/>
    </xf>
    <xf numFmtId="14" fontId="104" fillId="0" borderId="0" xfId="0" applyNumberFormat="1" applyFont="1" applyFill="1" applyBorder="1" applyAlignment="1" applyProtection="1">
      <alignment horizontal="left" vertical="center"/>
    </xf>
    <xf numFmtId="166" fontId="103" fillId="0" borderId="105" xfId="0" applyNumberFormat="1" applyFont="1" applyFill="1" applyBorder="1" applyAlignment="1" applyProtection="1">
      <alignment horizontal="right" vertical="center"/>
    </xf>
    <xf numFmtId="166" fontId="101" fillId="0" borderId="106" xfId="0" applyNumberFormat="1" applyFont="1" applyFill="1" applyBorder="1" applyAlignment="1" applyProtection="1">
      <alignment horizontal="right" vertical="center"/>
    </xf>
    <xf numFmtId="0" fontId="98" fillId="0" borderId="105" xfId="0" applyFont="1" applyBorder="1"/>
    <xf numFmtId="0" fontId="98" fillId="0" borderId="106" xfId="0" applyFont="1" applyBorder="1"/>
    <xf numFmtId="0" fontId="101" fillId="0" borderId="114" xfId="0" applyFont="1" applyFill="1" applyBorder="1" applyProtection="1"/>
    <xf numFmtId="0" fontId="98" fillId="0" borderId="114" xfId="0" applyFont="1" applyBorder="1"/>
    <xf numFmtId="0" fontId="104" fillId="0" borderId="114" xfId="0" applyFont="1" applyFill="1" applyBorder="1" applyProtection="1"/>
    <xf numFmtId="10" fontId="105" fillId="0" borderId="78" xfId="0" applyNumberFormat="1" applyFont="1" applyBorder="1" applyAlignment="1" applyProtection="1">
      <alignment horizontal="left" vertical="center"/>
    </xf>
    <xf numFmtId="0" fontId="98" fillId="0" borderId="102" xfId="0" applyFont="1" applyFill="1" applyBorder="1" applyAlignment="1" applyProtection="1">
      <alignment vertical="center"/>
    </xf>
    <xf numFmtId="0" fontId="98" fillId="0" borderId="114" xfId="0" applyFont="1" applyFill="1" applyBorder="1" applyAlignment="1" applyProtection="1">
      <alignment vertical="center"/>
    </xf>
    <xf numFmtId="0" fontId="101" fillId="0" borderId="114" xfId="0" applyFont="1" applyFill="1" applyBorder="1" applyAlignment="1" applyProtection="1">
      <alignment vertical="center"/>
    </xf>
    <xf numFmtId="0" fontId="101" fillId="0" borderId="130" xfId="0" applyFont="1" applyFill="1" applyBorder="1" applyAlignment="1" applyProtection="1">
      <alignment vertical="center"/>
    </xf>
    <xf numFmtId="0" fontId="101" fillId="0" borderId="86" xfId="0" applyFont="1" applyFill="1" applyBorder="1" applyAlignment="1" applyProtection="1">
      <alignment vertical="center"/>
    </xf>
    <xf numFmtId="0" fontId="101" fillId="0" borderId="91" xfId="0" applyFont="1" applyFill="1" applyBorder="1" applyAlignment="1" applyProtection="1">
      <alignment vertical="center"/>
    </xf>
    <xf numFmtId="0" fontId="101" fillId="0" borderId="115" xfId="0" applyFont="1" applyFill="1" applyBorder="1" applyAlignment="1" applyProtection="1">
      <alignment vertical="center"/>
    </xf>
    <xf numFmtId="0" fontId="106" fillId="0" borderId="86" xfId="0" applyFont="1" applyFill="1" applyBorder="1" applyAlignment="1" applyProtection="1">
      <alignment vertical="center"/>
    </xf>
    <xf numFmtId="0" fontId="106" fillId="0" borderId="91" xfId="0" applyFont="1" applyFill="1" applyBorder="1" applyAlignment="1" applyProtection="1">
      <alignment horizontal="center" vertical="center"/>
    </xf>
    <xf numFmtId="0" fontId="104" fillId="0" borderId="105" xfId="0" applyFont="1" applyFill="1" applyBorder="1" applyAlignment="1" applyProtection="1">
      <alignment vertical="center"/>
    </xf>
    <xf numFmtId="0" fontId="104" fillId="0" borderId="106" xfId="0" applyFont="1" applyFill="1" applyBorder="1" applyAlignment="1" applyProtection="1">
      <alignment horizontal="center" vertical="center"/>
    </xf>
    <xf numFmtId="0" fontId="106" fillId="0" borderId="106" xfId="0" applyFont="1" applyFill="1" applyBorder="1" applyAlignment="1" applyProtection="1">
      <alignment horizontal="center" vertical="center"/>
    </xf>
    <xf numFmtId="0" fontId="104" fillId="0" borderId="105" xfId="0" applyFont="1" applyFill="1" applyBorder="1" applyAlignment="1" applyProtection="1">
      <alignment horizontal="center" vertical="center"/>
    </xf>
    <xf numFmtId="0" fontId="104" fillId="0" borderId="106" xfId="0" applyFont="1" applyFill="1" applyBorder="1" applyAlignment="1" applyProtection="1">
      <alignment horizontal="left" vertical="center" shrinkToFit="1"/>
    </xf>
    <xf numFmtId="14" fontId="104" fillId="0" borderId="105" xfId="0" applyNumberFormat="1" applyFont="1" applyFill="1" applyBorder="1" applyAlignment="1" applyProtection="1">
      <alignment horizontal="center" vertical="center"/>
    </xf>
    <xf numFmtId="14" fontId="104" fillId="0" borderId="106" xfId="0" applyNumberFormat="1" applyFont="1" applyFill="1" applyBorder="1" applyAlignment="1" applyProtection="1">
      <alignment horizontal="left" vertical="center"/>
    </xf>
    <xf numFmtId="0" fontId="98" fillId="0" borderId="0" xfId="0" applyFont="1" applyBorder="1"/>
    <xf numFmtId="0" fontId="101" fillId="0" borderId="105" xfId="0" applyFont="1" applyFill="1" applyBorder="1" applyAlignment="1" applyProtection="1">
      <alignment vertical="center"/>
    </xf>
    <xf numFmtId="0" fontId="101" fillId="0" borderId="99" xfId="0" applyFont="1" applyFill="1" applyBorder="1" applyAlignment="1" applyProtection="1">
      <alignment vertical="center"/>
    </xf>
    <xf numFmtId="0" fontId="106" fillId="0" borderId="100" xfId="0" applyFont="1" applyFill="1" applyBorder="1" applyAlignment="1" applyProtection="1"/>
    <xf numFmtId="0" fontId="101" fillId="0" borderId="100" xfId="0" applyFont="1" applyFill="1" applyBorder="1" applyAlignment="1" applyProtection="1">
      <alignment vertical="center"/>
    </xf>
    <xf numFmtId="0" fontId="101" fillId="0" borderId="128" xfId="0" applyFont="1" applyFill="1" applyBorder="1" applyAlignment="1" applyProtection="1">
      <alignment vertical="center"/>
    </xf>
    <xf numFmtId="0" fontId="104" fillId="0" borderId="100" xfId="0" applyFont="1" applyFill="1" applyBorder="1" applyAlignment="1" applyProtection="1">
      <alignment vertical="center"/>
    </xf>
    <xf numFmtId="0" fontId="104" fillId="0" borderId="122" xfId="0" applyFont="1" applyFill="1" applyBorder="1" applyAlignment="1" applyProtection="1">
      <alignment horizontal="right" vertical="center"/>
    </xf>
    <xf numFmtId="0" fontId="101" fillId="0" borderId="131" xfId="0" applyFont="1" applyFill="1" applyBorder="1" applyAlignment="1" applyProtection="1">
      <alignment vertical="center"/>
    </xf>
    <xf numFmtId="0" fontId="101" fillId="0" borderId="108" xfId="0" applyFont="1" applyFill="1" applyBorder="1" applyAlignment="1" applyProtection="1">
      <alignment vertical="center"/>
    </xf>
    <xf numFmtId="0" fontId="101" fillId="0" borderId="132" xfId="0" applyFont="1" applyFill="1" applyBorder="1" applyAlignment="1" applyProtection="1">
      <alignment vertical="center"/>
    </xf>
    <xf numFmtId="0" fontId="101" fillId="0" borderId="106" xfId="0" applyFont="1" applyFill="1" applyBorder="1" applyAlignment="1" applyProtection="1">
      <alignment vertical="center"/>
    </xf>
    <xf numFmtId="0" fontId="106" fillId="0" borderId="0" xfId="0" applyFont="1" applyFill="1" applyBorder="1" applyAlignment="1" applyProtection="1"/>
    <xf numFmtId="0" fontId="104" fillId="0" borderId="0" xfId="0" applyFont="1" applyFill="1" applyBorder="1" applyAlignment="1" applyProtection="1">
      <alignment horizontal="right" vertical="center"/>
    </xf>
    <xf numFmtId="0" fontId="101" fillId="0" borderId="99" xfId="0" applyFont="1" applyFill="1" applyBorder="1" applyProtection="1"/>
    <xf numFmtId="0" fontId="98" fillId="0" borderId="100" xfId="0" applyFont="1" applyBorder="1"/>
    <xf numFmtId="0" fontId="98" fillId="0" borderId="122" xfId="0" applyFont="1" applyBorder="1"/>
    <xf numFmtId="0" fontId="98" fillId="0" borderId="128" xfId="0" applyFont="1" applyBorder="1"/>
    <xf numFmtId="0" fontId="101" fillId="0" borderId="100" xfId="0" applyFont="1" applyFill="1" applyBorder="1" applyProtection="1"/>
    <xf numFmtId="0" fontId="104" fillId="0" borderId="100" xfId="0" applyFont="1" applyFill="1" applyBorder="1" applyProtection="1"/>
    <xf numFmtId="0" fontId="101" fillId="0" borderId="122" xfId="0" applyFont="1" applyFill="1" applyBorder="1" applyAlignment="1" applyProtection="1">
      <alignment vertical="center"/>
    </xf>
    <xf numFmtId="0" fontId="104" fillId="0" borderId="0" xfId="0" applyNumberFormat="1" applyFont="1" applyFill="1" applyBorder="1" applyAlignment="1" applyProtection="1">
      <alignment horizontal="center"/>
    </xf>
    <xf numFmtId="0" fontId="98" fillId="0" borderId="72" xfId="0" applyFont="1" applyBorder="1"/>
    <xf numFmtId="0" fontId="98" fillId="0" borderId="71" xfId="0" applyFont="1" applyBorder="1"/>
    <xf numFmtId="0" fontId="106" fillId="0" borderId="86" xfId="0" applyFont="1" applyFill="1" applyBorder="1" applyAlignment="1" applyProtection="1">
      <alignment horizontal="center" vertical="center"/>
    </xf>
    <xf numFmtId="175" fontId="102" fillId="0" borderId="118" xfId="0" applyNumberFormat="1" applyFont="1" applyFill="1" applyBorder="1" applyAlignment="1" applyProtection="1">
      <alignment shrinkToFit="1"/>
      <protection locked="0"/>
    </xf>
    <xf numFmtId="9" fontId="101" fillId="0" borderId="118" xfId="0" applyNumberFormat="1" applyFont="1" applyFill="1" applyBorder="1" applyAlignment="1" applyProtection="1">
      <alignment horizontal="center" shrinkToFit="1"/>
      <protection locked="0"/>
    </xf>
    <xf numFmtId="165" fontId="102" fillId="0" borderId="119" xfId="0" applyNumberFormat="1" applyFont="1" applyFill="1" applyBorder="1" applyAlignment="1" applyProtection="1">
      <alignment shrinkToFit="1"/>
      <protection locked="0"/>
    </xf>
    <xf numFmtId="9" fontId="98" fillId="0" borderId="109" xfId="0" applyNumberFormat="1" applyFont="1" applyFill="1" applyBorder="1" applyAlignment="1" applyProtection="1">
      <alignment horizontal="center" shrinkToFit="1"/>
      <protection locked="0"/>
    </xf>
    <xf numFmtId="165" fontId="102" fillId="0" borderId="120" xfId="0" applyNumberFormat="1" applyFont="1" applyFill="1" applyBorder="1" applyAlignment="1" applyProtection="1">
      <alignment shrinkToFit="1"/>
      <protection locked="0"/>
    </xf>
    <xf numFmtId="0" fontId="98" fillId="0" borderId="193" xfId="0" applyFont="1" applyFill="1" applyBorder="1" applyAlignment="1" applyProtection="1"/>
    <xf numFmtId="3" fontId="98" fillId="0" borderId="0" xfId="0" applyNumberFormat="1" applyFont="1" applyFill="1" applyBorder="1"/>
    <xf numFmtId="0" fontId="98" fillId="0" borderId="0" xfId="0" applyFont="1" applyFill="1" applyBorder="1" applyAlignment="1" applyProtection="1">
      <alignment vertical="center"/>
    </xf>
    <xf numFmtId="0" fontId="103" fillId="0" borderId="0" xfId="0" applyFont="1" applyFill="1" applyBorder="1" applyAlignment="1" applyProtection="1">
      <alignment horizontal="center" vertical="center"/>
    </xf>
    <xf numFmtId="0" fontId="101" fillId="0" borderId="104" xfId="0" applyFont="1" applyFill="1" applyBorder="1" applyAlignment="1">
      <alignment vertical="center"/>
    </xf>
    <xf numFmtId="0" fontId="101" fillId="0" borderId="96" xfId="0" applyFont="1" applyFill="1" applyBorder="1" applyAlignment="1">
      <alignment vertical="center"/>
    </xf>
    <xf numFmtId="0" fontId="101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horizontal="center" vertical="center"/>
    </xf>
    <xf numFmtId="14" fontId="104" fillId="0" borderId="0" xfId="0" applyNumberFormat="1" applyFont="1" applyFill="1" applyBorder="1" applyAlignment="1">
      <alignment horizontal="center" vertical="center"/>
    </xf>
    <xf numFmtId="0" fontId="98" fillId="0" borderId="185" xfId="0" applyFont="1" applyFill="1" applyBorder="1"/>
    <xf numFmtId="0" fontId="98" fillId="0" borderId="192" xfId="0" applyFont="1" applyFill="1" applyBorder="1"/>
    <xf numFmtId="0" fontId="106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center" vertical="center"/>
    </xf>
    <xf numFmtId="0" fontId="104" fillId="0" borderId="0" xfId="0" applyFont="1" applyFill="1" applyBorder="1" applyAlignment="1">
      <alignment horizontal="left" vertical="center"/>
    </xf>
    <xf numFmtId="14" fontId="21" fillId="0" borderId="0" xfId="0" applyNumberFormat="1" applyFont="1" applyFill="1" applyBorder="1" applyAlignment="1">
      <alignment horizontal="left" vertical="center"/>
    </xf>
    <xf numFmtId="0" fontId="104" fillId="0" borderId="0" xfId="0" applyFont="1" applyFill="1" applyBorder="1" applyAlignment="1">
      <alignment horizontal="right" vertical="center"/>
    </xf>
    <xf numFmtId="0" fontId="98" fillId="0" borderId="185" xfId="0" applyFont="1" applyFill="1" applyBorder="1" applyAlignment="1"/>
    <xf numFmtId="0" fontId="98" fillId="0" borderId="192" xfId="0" applyFont="1" applyFill="1" applyBorder="1" applyAlignment="1"/>
    <xf numFmtId="0" fontId="98" fillId="0" borderId="98" xfId="0" applyFont="1" applyBorder="1"/>
    <xf numFmtId="0" fontId="108" fillId="0" borderId="0" xfId="0" applyFont="1" applyBorder="1" applyAlignment="1">
      <alignment shrinkToFit="1"/>
    </xf>
    <xf numFmtId="175" fontId="103" fillId="0" borderId="0" xfId="0" applyNumberFormat="1" applyFont="1" applyBorder="1" applyAlignment="1">
      <alignment shrinkToFit="1"/>
    </xf>
    <xf numFmtId="0" fontId="98" fillId="0" borderId="0" xfId="0" applyFont="1" applyFill="1" applyBorder="1" applyAlignment="1">
      <alignment shrinkToFit="1"/>
    </xf>
    <xf numFmtId="175" fontId="103" fillId="0" borderId="0" xfId="0" applyNumberFormat="1" applyFont="1" applyBorder="1" applyAlignment="1"/>
    <xf numFmtId="0" fontId="107" fillId="0" borderId="0" xfId="0" applyFont="1" applyBorder="1" applyAlignment="1">
      <alignment horizontal="center"/>
    </xf>
    <xf numFmtId="175" fontId="103" fillId="0" borderId="103" xfId="0" applyNumberFormat="1" applyFont="1" applyBorder="1" applyAlignment="1"/>
    <xf numFmtId="0" fontId="104" fillId="0" borderId="185" xfId="0" applyFont="1" applyBorder="1" applyAlignment="1">
      <alignment horizontal="center"/>
    </xf>
    <xf numFmtId="165" fontId="102" fillId="0" borderId="188" xfId="0" applyNumberFormat="1" applyFont="1" applyFill="1" applyBorder="1" applyAlignment="1" applyProtection="1">
      <alignment horizontal="right" shrinkToFit="1"/>
    </xf>
    <xf numFmtId="0" fontId="104" fillId="0" borderId="0" xfId="0" quotePrefix="1" applyFont="1" applyBorder="1" applyAlignment="1"/>
    <xf numFmtId="0" fontId="104" fillId="0" borderId="0" xfId="0" applyFont="1" applyBorder="1" applyAlignment="1"/>
    <xf numFmtId="0" fontId="104" fillId="0" borderId="0" xfId="0" quotePrefix="1" applyFont="1" applyBorder="1" applyAlignment="1">
      <alignment horizontal="left"/>
    </xf>
    <xf numFmtId="0" fontId="101" fillId="0" borderId="0" xfId="0" applyFont="1" applyBorder="1" applyAlignment="1"/>
    <xf numFmtId="9" fontId="98" fillId="0" borderId="215" xfId="40" applyNumberFormat="1" applyFont="1" applyFill="1" applyBorder="1" applyAlignment="1">
      <alignment horizontal="center" shrinkToFit="1"/>
    </xf>
    <xf numFmtId="9" fontId="98" fillId="0" borderId="210" xfId="40" applyNumberFormat="1" applyFont="1" applyFill="1" applyBorder="1" applyAlignment="1">
      <alignment shrinkToFit="1"/>
    </xf>
    <xf numFmtId="9" fontId="98" fillId="0" borderId="206" xfId="40" applyNumberFormat="1" applyFont="1" applyFill="1" applyBorder="1" applyAlignment="1">
      <alignment horizontal="center" shrinkToFit="1"/>
    </xf>
    <xf numFmtId="175" fontId="21" fillId="0" borderId="0" xfId="40" applyNumberFormat="1" applyFont="1" applyFill="1" applyBorder="1" applyAlignment="1">
      <alignment shrinkToFit="1"/>
    </xf>
    <xf numFmtId="175" fontId="21" fillId="0" borderId="216" xfId="40" applyNumberFormat="1" applyFont="1" applyFill="1" applyBorder="1" applyAlignment="1">
      <alignment shrinkToFit="1"/>
    </xf>
    <xf numFmtId="175" fontId="21" fillId="0" borderId="207" xfId="40" applyNumberFormat="1" applyFont="1" applyFill="1" applyBorder="1" applyAlignment="1">
      <alignment shrinkToFit="1"/>
    </xf>
    <xf numFmtId="175" fontId="21" fillId="0" borderId="206" xfId="40" applyNumberFormat="1" applyFont="1" applyFill="1" applyBorder="1" applyAlignment="1">
      <alignment shrinkToFit="1"/>
    </xf>
    <xf numFmtId="9" fontId="98" fillId="0" borderId="206" xfId="40" applyNumberFormat="1" applyFont="1" applyFill="1" applyBorder="1" applyAlignment="1">
      <alignment shrinkToFit="1"/>
    </xf>
    <xf numFmtId="175" fontId="21" fillId="0" borderId="218" xfId="40" applyNumberFormat="1" applyFont="1" applyFill="1" applyBorder="1" applyAlignment="1">
      <alignment shrinkToFit="1"/>
    </xf>
    <xf numFmtId="0" fontId="98" fillId="0" borderId="206" xfId="0" applyFont="1" applyFill="1" applyBorder="1" applyAlignment="1"/>
    <xf numFmtId="9" fontId="98" fillId="0" borderId="206" xfId="0" applyNumberFormat="1" applyFont="1" applyFill="1" applyBorder="1" applyAlignment="1">
      <alignment horizontal="center" shrinkToFit="1"/>
    </xf>
    <xf numFmtId="9" fontId="104" fillId="0" borderId="206" xfId="0" applyNumberFormat="1" applyFont="1" applyFill="1" applyBorder="1" applyAlignment="1">
      <alignment horizontal="center" vertical="center"/>
    </xf>
    <xf numFmtId="9" fontId="98" fillId="0" borderId="206" xfId="0" applyNumberFormat="1" applyFont="1" applyFill="1" applyBorder="1" applyAlignment="1">
      <alignment horizontal="center"/>
    </xf>
    <xf numFmtId="172" fontId="105" fillId="0" borderId="0" xfId="0" applyNumberFormat="1" applyFont="1" applyFill="1" applyBorder="1" applyAlignment="1">
      <alignment horizontal="center"/>
    </xf>
    <xf numFmtId="0" fontId="113" fillId="0" borderId="0" xfId="0" applyFont="1" applyBorder="1" applyAlignment="1">
      <alignment horizontal="center" vertical="center"/>
    </xf>
    <xf numFmtId="0" fontId="106" fillId="0" borderId="219" xfId="0" applyFont="1" applyFill="1" applyBorder="1" applyAlignment="1">
      <alignment horizontal="center"/>
    </xf>
    <xf numFmtId="0" fontId="106" fillId="0" borderId="223" xfId="0" applyFont="1" applyFill="1" applyBorder="1" applyAlignment="1">
      <alignment horizontal="center"/>
    </xf>
    <xf numFmtId="0" fontId="103" fillId="0" borderId="225" xfId="40" applyFont="1" applyFill="1" applyBorder="1" applyAlignment="1">
      <alignment horizontal="center" vertical="center"/>
    </xf>
    <xf numFmtId="175" fontId="102" fillId="0" borderId="225" xfId="40" applyNumberFormat="1" applyFont="1" applyFill="1" applyBorder="1" applyAlignment="1" applyProtection="1">
      <alignment shrinkToFit="1"/>
      <protection locked="0"/>
    </xf>
    <xf numFmtId="175" fontId="102" fillId="0" borderId="223" xfId="40" applyNumberFormat="1" applyFont="1" applyFill="1" applyBorder="1" applyAlignment="1" applyProtection="1">
      <alignment shrinkToFit="1"/>
      <protection locked="0"/>
    </xf>
    <xf numFmtId="0" fontId="102" fillId="0" borderId="0" xfId="0" applyFont="1" applyFill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2" fillId="0" borderId="243" xfId="0" applyFont="1" applyFill="1" applyBorder="1" applyAlignment="1">
      <alignment horizontal="center"/>
    </xf>
    <xf numFmtId="0" fontId="32" fillId="0" borderId="244" xfId="0" applyFont="1" applyFill="1" applyBorder="1" applyAlignment="1">
      <alignment horizontal="center"/>
    </xf>
    <xf numFmtId="0" fontId="98" fillId="0" borderId="245" xfId="0" applyFont="1" applyFill="1" applyBorder="1" applyAlignment="1">
      <alignment horizontal="center"/>
    </xf>
    <xf numFmtId="0" fontId="98" fillId="0" borderId="238" xfId="0" applyFont="1" applyFill="1" applyBorder="1"/>
    <xf numFmtId="0" fontId="98" fillId="0" borderId="239" xfId="0" applyFont="1" applyFill="1" applyBorder="1"/>
    <xf numFmtId="0" fontId="102" fillId="0" borderId="246" xfId="0" applyFont="1" applyFill="1" applyBorder="1" applyAlignment="1">
      <alignment horizontal="center"/>
    </xf>
    <xf numFmtId="0" fontId="104" fillId="0" borderId="240" xfId="0" applyFont="1" applyFill="1" applyBorder="1"/>
    <xf numFmtId="172" fontId="105" fillId="0" borderId="241" xfId="0" applyNumberFormat="1" applyFont="1" applyFill="1" applyBorder="1" applyAlignment="1">
      <alignment horizontal="right"/>
    </xf>
    <xf numFmtId="172" fontId="105" fillId="0" borderId="242" xfId="0" applyNumberFormat="1" applyFont="1" applyFill="1" applyBorder="1" applyAlignment="1">
      <alignment horizontal="center"/>
    </xf>
    <xf numFmtId="49" fontId="105" fillId="0" borderId="243" xfId="0" applyNumberFormat="1" applyFont="1" applyFill="1" applyBorder="1" applyAlignment="1">
      <alignment horizontal="center" vertical="center"/>
    </xf>
    <xf numFmtId="49" fontId="105" fillId="0" borderId="246" xfId="0" applyNumberFormat="1" applyFont="1" applyFill="1" applyBorder="1" applyAlignment="1">
      <alignment horizontal="center" vertical="center"/>
    </xf>
    <xf numFmtId="49" fontId="105" fillId="0" borderId="249" xfId="0" applyNumberFormat="1" applyFont="1" applyFill="1" applyBorder="1" applyAlignment="1">
      <alignment horizontal="center" vertical="center" shrinkToFit="1"/>
    </xf>
    <xf numFmtId="0" fontId="102" fillId="0" borderId="235" xfId="0" applyFont="1" applyFill="1" applyBorder="1" applyAlignment="1">
      <alignment horizontal="left"/>
    </xf>
    <xf numFmtId="0" fontId="98" fillId="0" borderId="238" xfId="0" applyFont="1" applyFill="1" applyBorder="1" applyAlignment="1">
      <alignment horizontal="left"/>
    </xf>
    <xf numFmtId="0" fontId="98" fillId="0" borderId="239" xfId="0" applyFont="1" applyFill="1" applyBorder="1" applyAlignment="1">
      <alignment vertical="center"/>
    </xf>
    <xf numFmtId="0" fontId="104" fillId="0" borderId="238" xfId="0" applyFont="1" applyFill="1" applyBorder="1" applyAlignment="1">
      <alignment horizontal="left" shrinkToFit="1"/>
    </xf>
    <xf numFmtId="0" fontId="98" fillId="0" borderId="240" xfId="0" applyFont="1" applyFill="1" applyBorder="1"/>
    <xf numFmtId="175" fontId="98" fillId="0" borderId="241" xfId="0" applyNumberFormat="1" applyFont="1" applyFill="1" applyBorder="1"/>
    <xf numFmtId="0" fontId="98" fillId="0" borderId="241" xfId="0" applyFont="1" applyFill="1" applyBorder="1"/>
    <xf numFmtId="0" fontId="98" fillId="0" borderId="242" xfId="0" applyFont="1" applyFill="1" applyBorder="1"/>
    <xf numFmtId="9" fontId="105" fillId="0" borderId="252" xfId="0" applyNumberFormat="1" applyFont="1" applyBorder="1" applyAlignment="1">
      <alignment horizontal="left" vertical="center"/>
    </xf>
    <xf numFmtId="0" fontId="105" fillId="0" borderId="252" xfId="0" applyFont="1" applyBorder="1" applyAlignment="1">
      <alignment horizontal="center" vertical="center"/>
    </xf>
    <xf numFmtId="0" fontId="105" fillId="0" borderId="253" xfId="0" applyFont="1" applyBorder="1" applyAlignment="1">
      <alignment horizontal="center" vertical="center"/>
    </xf>
    <xf numFmtId="0" fontId="103" fillId="0" borderId="260" xfId="40" applyFont="1" applyFill="1" applyBorder="1" applyAlignment="1">
      <alignment horizontal="center" vertical="center"/>
    </xf>
    <xf numFmtId="0" fontId="103" fillId="0" borderId="249" xfId="40" applyFont="1" applyFill="1" applyBorder="1" applyAlignment="1">
      <alignment horizontal="center"/>
    </xf>
    <xf numFmtId="0" fontId="98" fillId="0" borderId="241" xfId="40" applyFont="1" applyFill="1" applyBorder="1" applyAlignment="1">
      <alignment horizontal="right"/>
    </xf>
    <xf numFmtId="0" fontId="98" fillId="0" borderId="251" xfId="0" applyFont="1" applyFill="1" applyBorder="1"/>
    <xf numFmtId="0" fontId="101" fillId="0" borderId="263" xfId="0" applyFont="1" applyFill="1" applyBorder="1" applyAlignment="1">
      <alignment horizontal="center" shrinkToFit="1"/>
    </xf>
    <xf numFmtId="0" fontId="103" fillId="0" borderId="249" xfId="0" applyFont="1" applyFill="1" applyBorder="1" applyAlignment="1">
      <alignment horizontal="center"/>
    </xf>
    <xf numFmtId="0" fontId="98" fillId="0" borderId="241" xfId="0" applyFont="1" applyFill="1" applyBorder="1" applyAlignment="1">
      <alignment horizontal="left" indent="1"/>
    </xf>
    <xf numFmtId="0" fontId="101" fillId="0" borderId="241" xfId="0" applyFont="1" applyFill="1" applyBorder="1"/>
    <xf numFmtId="0" fontId="98" fillId="0" borderId="223" xfId="0" applyFont="1" applyFill="1" applyBorder="1" applyAlignment="1"/>
    <xf numFmtId="9" fontId="98" fillId="0" borderId="223" xfId="0" applyNumberFormat="1" applyFont="1" applyFill="1" applyBorder="1" applyAlignment="1">
      <alignment horizontal="center" shrinkToFit="1"/>
    </xf>
    <xf numFmtId="9" fontId="98" fillId="0" borderId="223" xfId="0" applyNumberFormat="1" applyFont="1" applyFill="1" applyBorder="1" applyAlignment="1">
      <alignment horizontal="center"/>
    </xf>
    <xf numFmtId="0" fontId="104" fillId="0" borderId="229" xfId="0" applyFont="1" applyFill="1" applyBorder="1" applyAlignment="1">
      <alignment horizontal="center" vertical="center"/>
    </xf>
    <xf numFmtId="9" fontId="104" fillId="0" borderId="217" xfId="0" applyNumberFormat="1" applyFont="1" applyFill="1" applyBorder="1" applyAlignment="1">
      <alignment horizontal="center" vertical="center"/>
    </xf>
    <xf numFmtId="175" fontId="22" fillId="0" borderId="267" xfId="40" applyNumberFormat="1" applyFont="1" applyFill="1" applyBorder="1" applyAlignment="1">
      <alignment shrinkToFit="1"/>
    </xf>
    <xf numFmtId="175" fontId="22" fillId="0" borderId="269" xfId="40" applyNumberFormat="1" applyFont="1" applyFill="1" applyBorder="1" applyAlignment="1">
      <alignment shrinkToFit="1"/>
    </xf>
    <xf numFmtId="0" fontId="103" fillId="0" borderId="240" xfId="0" applyFont="1" applyFill="1" applyBorder="1" applyAlignment="1">
      <alignment horizontal="center"/>
    </xf>
    <xf numFmtId="0" fontId="98" fillId="0" borderId="269" xfId="0" applyFont="1" applyFill="1" applyBorder="1"/>
    <xf numFmtId="0" fontId="104" fillId="0" borderId="241" xfId="0" applyFont="1" applyFill="1" applyBorder="1" applyAlignment="1">
      <alignment horizontal="left" shrinkToFit="1"/>
    </xf>
    <xf numFmtId="175" fontId="105" fillId="0" borderId="270" xfId="0" applyNumberFormat="1" applyFont="1" applyFill="1" applyBorder="1" applyAlignment="1">
      <alignment horizontal="right" shrinkToFit="1"/>
    </xf>
    <xf numFmtId="0" fontId="106" fillId="0" borderId="271" xfId="0" applyFont="1" applyFill="1" applyBorder="1" applyAlignment="1">
      <alignment horizontal="left"/>
    </xf>
    <xf numFmtId="165" fontId="22" fillId="0" borderId="242" xfId="0" applyNumberFormat="1" applyFont="1" applyFill="1" applyBorder="1" applyAlignment="1">
      <alignment horizontal="right" shrinkToFit="1"/>
    </xf>
    <xf numFmtId="0" fontId="98" fillId="0" borderId="271" xfId="0" applyFont="1" applyFill="1" applyBorder="1" applyAlignment="1">
      <alignment horizontal="center" shrinkToFit="1"/>
    </xf>
    <xf numFmtId="165" fontId="105" fillId="0" borderId="192" xfId="0" applyNumberFormat="1" applyFont="1" applyBorder="1" applyAlignment="1" applyProtection="1">
      <alignment horizontal="right" shrinkToFit="1"/>
    </xf>
    <xf numFmtId="0" fontId="101" fillId="0" borderId="268" xfId="40" applyFont="1" applyFill="1" applyBorder="1" applyAlignment="1">
      <alignment horizontal="center" shrinkToFit="1"/>
    </xf>
    <xf numFmtId="0" fontId="104" fillId="0" borderId="216" xfId="0" applyFont="1" applyFill="1" applyBorder="1" applyAlignment="1">
      <alignment horizontal="center" shrinkToFit="1"/>
    </xf>
    <xf numFmtId="0" fontId="101" fillId="0" borderId="216" xfId="0" applyFont="1" applyFill="1" applyBorder="1" applyAlignment="1">
      <alignment horizontal="center"/>
    </xf>
    <xf numFmtId="9" fontId="101" fillId="0" borderId="273" xfId="0" applyNumberFormat="1" applyFont="1" applyFill="1" applyBorder="1" applyAlignment="1">
      <alignment horizontal="center" shrinkToFit="1"/>
    </xf>
    <xf numFmtId="0" fontId="100" fillId="0" borderId="276" xfId="0" applyFont="1" applyFill="1" applyBorder="1" applyAlignment="1">
      <alignment horizontal="center"/>
    </xf>
    <xf numFmtId="0" fontId="104" fillId="0" borderId="216" xfId="0" applyFont="1" applyFill="1" applyBorder="1" applyAlignment="1">
      <alignment horizontal="center" vertical="center"/>
    </xf>
    <xf numFmtId="0" fontId="101" fillId="0" borderId="216" xfId="0" applyFont="1" applyFill="1" applyBorder="1" applyAlignment="1">
      <alignment horizontal="center" vertical="center"/>
    </xf>
    <xf numFmtId="9" fontId="104" fillId="0" borderId="273" xfId="0" applyNumberFormat="1" applyFont="1" applyFill="1" applyBorder="1" applyAlignment="1">
      <alignment horizontal="center" vertical="center"/>
    </xf>
    <xf numFmtId="0" fontId="98" fillId="0" borderId="193" xfId="0" applyFont="1" applyBorder="1" applyAlignment="1">
      <alignment horizontal="center"/>
    </xf>
    <xf numFmtId="0" fontId="98" fillId="0" borderId="187" xfId="0" applyFont="1" applyBorder="1" applyAlignment="1">
      <alignment horizontal="center"/>
    </xf>
    <xf numFmtId="16" fontId="108" fillId="0" borderId="193" xfId="0" applyNumberFormat="1" applyFont="1" applyBorder="1" applyAlignment="1">
      <alignment horizontal="center"/>
    </xf>
    <xf numFmtId="9" fontId="104" fillId="0" borderId="280" xfId="0" applyNumberFormat="1" applyFont="1" applyBorder="1" applyAlignment="1">
      <alignment horizontal="center"/>
    </xf>
    <xf numFmtId="9" fontId="104" fillId="0" borderId="198" xfId="0" applyNumberFormat="1" applyFont="1" applyBorder="1" applyAlignment="1">
      <alignment horizontal="center"/>
    </xf>
    <xf numFmtId="9" fontId="104" fillId="0" borderId="193" xfId="0" applyNumberFormat="1" applyFont="1" applyBorder="1" applyAlignment="1">
      <alignment horizontal="center"/>
    </xf>
    <xf numFmtId="9" fontId="104" fillId="0" borderId="224" xfId="0" applyNumberFormat="1" applyFont="1" applyBorder="1" applyAlignment="1">
      <alignment horizontal="center"/>
    </xf>
    <xf numFmtId="165" fontId="105" fillId="0" borderId="185" xfId="0" applyNumberFormat="1" applyFont="1" applyBorder="1" applyAlignment="1" applyProtection="1">
      <alignment horizontal="right" shrinkToFit="1"/>
    </xf>
    <xf numFmtId="165" fontId="102" fillId="0" borderId="186" xfId="0" applyNumberFormat="1" applyFont="1" applyFill="1" applyBorder="1" applyAlignment="1" applyProtection="1">
      <alignment horizontal="right" shrinkToFit="1"/>
    </xf>
    <xf numFmtId="0" fontId="104" fillId="0" borderId="189" xfId="0" applyFont="1" applyBorder="1" applyAlignment="1">
      <alignment horizontal="center"/>
    </xf>
    <xf numFmtId="0" fontId="104" fillId="0" borderId="204" xfId="0" applyFont="1" applyBorder="1" applyAlignment="1">
      <alignment horizontal="center"/>
    </xf>
    <xf numFmtId="0" fontId="100" fillId="0" borderId="276" xfId="0" applyFont="1" applyFill="1" applyBorder="1" applyAlignment="1">
      <alignment horizontal="center" vertical="center"/>
    </xf>
    <xf numFmtId="0" fontId="103" fillId="0" borderId="240" xfId="0" applyFont="1" applyFill="1" applyBorder="1" applyAlignment="1">
      <alignment horizontal="center" vertical="center"/>
    </xf>
    <xf numFmtId="0" fontId="98" fillId="0" borderId="271" xfId="0" applyFont="1" applyFill="1" applyBorder="1" applyAlignment="1">
      <alignment vertical="center"/>
    </xf>
    <xf numFmtId="0" fontId="104" fillId="0" borderId="284" xfId="0" applyFont="1" applyFill="1" applyBorder="1" applyAlignment="1">
      <alignment horizontal="center" vertical="center"/>
    </xf>
    <xf numFmtId="0" fontId="101" fillId="0" borderId="241" xfId="0" applyFont="1" applyFill="1" applyBorder="1" applyAlignment="1">
      <alignment vertical="center"/>
    </xf>
    <xf numFmtId="0" fontId="98" fillId="0" borderId="241" xfId="0" applyFont="1" applyFill="1" applyBorder="1" applyAlignment="1">
      <alignment vertical="center"/>
    </xf>
    <xf numFmtId="0" fontId="104" fillId="0" borderId="241" xfId="0" applyFont="1" applyFill="1" applyBorder="1" applyAlignment="1">
      <alignment vertical="center"/>
    </xf>
    <xf numFmtId="175" fontId="108" fillId="0" borderId="241" xfId="0" applyNumberFormat="1" applyFont="1" applyFill="1" applyBorder="1" applyAlignment="1">
      <alignment vertical="center"/>
    </xf>
    <xf numFmtId="0" fontId="106" fillId="0" borderId="241" xfId="0" applyFont="1" applyFill="1" applyBorder="1" applyAlignment="1">
      <alignment horizontal="left" vertical="center"/>
    </xf>
    <xf numFmtId="0" fontId="105" fillId="0" borderId="285" xfId="0" applyFont="1" applyFill="1" applyBorder="1" applyAlignment="1">
      <alignment vertical="center"/>
    </xf>
    <xf numFmtId="172" fontId="105" fillId="0" borderId="238" xfId="0" applyNumberFormat="1" applyFont="1" applyFill="1" applyBorder="1" applyAlignment="1">
      <alignment horizontal="center"/>
    </xf>
    <xf numFmtId="0" fontId="103" fillId="0" borderId="287" xfId="0" applyFont="1" applyFill="1" applyBorder="1" applyAlignment="1">
      <alignment horizontal="center" vertical="center"/>
    </xf>
    <xf numFmtId="0" fontId="98" fillId="0" borderId="288" xfId="0" applyFont="1" applyFill="1" applyBorder="1" applyAlignment="1">
      <alignment vertical="center"/>
    </xf>
    <xf numFmtId="0" fontId="104" fillId="0" borderId="241" xfId="0" applyFont="1" applyFill="1" applyBorder="1" applyAlignment="1">
      <alignment horizontal="left" vertical="center"/>
    </xf>
    <xf numFmtId="175" fontId="104" fillId="0" borderId="241" xfId="0" applyNumberFormat="1" applyFont="1" applyFill="1" applyBorder="1" applyAlignment="1">
      <alignment vertical="center"/>
    </xf>
    <xf numFmtId="0" fontId="108" fillId="0" borderId="289" xfId="0" applyFont="1" applyFill="1" applyBorder="1" applyAlignment="1">
      <alignment horizontal="center" vertical="center"/>
    </xf>
    <xf numFmtId="0" fontId="105" fillId="0" borderId="288" xfId="0" applyFont="1" applyFill="1" applyBorder="1" applyAlignment="1">
      <alignment vertical="center"/>
    </xf>
    <xf numFmtId="175" fontId="22" fillId="0" borderId="290" xfId="0" applyNumberFormat="1" applyFont="1" applyFill="1" applyBorder="1" applyAlignment="1">
      <alignment horizontal="right" vertical="center"/>
    </xf>
    <xf numFmtId="0" fontId="98" fillId="0" borderId="291" xfId="0" applyFont="1" applyFill="1" applyBorder="1" applyAlignment="1">
      <alignment vertical="center"/>
    </xf>
    <xf numFmtId="0" fontId="98" fillId="0" borderId="292" xfId="0" applyFont="1" applyFill="1" applyBorder="1" applyAlignment="1">
      <alignment vertical="center"/>
    </xf>
    <xf numFmtId="0" fontId="98" fillId="0" borderId="293" xfId="0" applyFont="1" applyFill="1" applyBorder="1" applyAlignment="1">
      <alignment vertical="center"/>
    </xf>
    <xf numFmtId="0" fontId="98" fillId="0" borderId="236" xfId="0" applyFont="1" applyFill="1" applyBorder="1" applyAlignment="1">
      <alignment vertical="center"/>
    </xf>
    <xf numFmtId="0" fontId="101" fillId="0" borderId="236" xfId="0" applyFont="1" applyFill="1" applyBorder="1" applyAlignment="1">
      <alignment vertical="center"/>
    </xf>
    <xf numFmtId="0" fontId="101" fillId="0" borderId="238" xfId="0" applyFont="1" applyFill="1" applyBorder="1" applyAlignment="1">
      <alignment vertical="center"/>
    </xf>
    <xf numFmtId="0" fontId="104" fillId="0" borderId="238" xfId="0" applyFont="1" applyFill="1" applyBorder="1" applyAlignment="1">
      <alignment vertical="center"/>
    </xf>
    <xf numFmtId="0" fontId="101" fillId="0" borderId="238" xfId="0" applyFont="1" applyFill="1" applyBorder="1"/>
    <xf numFmtId="0" fontId="98" fillId="0" borderId="296" xfId="0" applyFont="1" applyFill="1" applyBorder="1"/>
    <xf numFmtId="0" fontId="98" fillId="0" borderId="297" xfId="0" applyFont="1" applyFill="1" applyBorder="1"/>
    <xf numFmtId="0" fontId="98" fillId="0" borderId="296" xfId="0" applyFont="1" applyFill="1" applyBorder="1" applyAlignment="1"/>
    <xf numFmtId="0" fontId="98" fillId="0" borderId="297" xfId="0" applyFont="1" applyFill="1" applyBorder="1" applyAlignment="1"/>
    <xf numFmtId="0" fontId="98" fillId="0" borderId="300" xfId="0" applyFont="1" applyBorder="1" applyAlignment="1">
      <alignment horizontal="center"/>
    </xf>
    <xf numFmtId="0" fontId="98" fillId="0" borderId="236" xfId="0" applyFont="1" applyBorder="1" applyAlignment="1">
      <alignment horizontal="center"/>
    </xf>
    <xf numFmtId="0" fontId="98" fillId="0" borderId="237" xfId="0" applyFont="1" applyBorder="1" applyAlignment="1">
      <alignment horizontal="center"/>
    </xf>
    <xf numFmtId="0" fontId="98" fillId="0" borderId="256" xfId="0" applyFont="1" applyBorder="1" applyAlignment="1">
      <alignment horizontal="center"/>
    </xf>
    <xf numFmtId="0" fontId="98" fillId="0" borderId="238" xfId="0" applyFont="1" applyBorder="1" applyAlignment="1">
      <alignment horizontal="center"/>
    </xf>
    <xf numFmtId="0" fontId="98" fillId="0" borderId="246" xfId="0" applyFont="1" applyBorder="1" applyAlignment="1">
      <alignment horizontal="center"/>
    </xf>
    <xf numFmtId="0" fontId="98" fillId="0" borderId="255" xfId="0" applyFont="1" applyBorder="1" applyAlignment="1">
      <alignment horizontal="center"/>
    </xf>
    <xf numFmtId="0" fontId="98" fillId="0" borderId="260" xfId="0" applyFont="1" applyBorder="1" applyAlignment="1">
      <alignment horizontal="center"/>
    </xf>
    <xf numFmtId="0" fontId="107" fillId="0" borderId="241" xfId="0" applyFont="1" applyBorder="1" applyAlignment="1">
      <alignment horizontal="center"/>
    </xf>
    <xf numFmtId="0" fontId="98" fillId="0" borderId="235" xfId="0" applyFont="1" applyBorder="1"/>
    <xf numFmtId="0" fontId="114" fillId="0" borderId="294" xfId="0" applyFont="1" applyBorder="1"/>
    <xf numFmtId="0" fontId="98" fillId="0" borderId="236" xfId="0" applyFont="1" applyBorder="1"/>
    <xf numFmtId="0" fontId="98" fillId="0" borderId="236" xfId="0" applyFont="1" applyBorder="1" applyAlignment="1"/>
    <xf numFmtId="0" fontId="114" fillId="0" borderId="236" xfId="0" applyFont="1" applyBorder="1" applyAlignment="1"/>
    <xf numFmtId="0" fontId="98" fillId="0" borderId="237" xfId="0" applyFont="1" applyBorder="1" applyAlignment="1"/>
    <xf numFmtId="0" fontId="98" fillId="0" borderId="238" xfId="0" applyFont="1" applyBorder="1"/>
    <xf numFmtId="0" fontId="104" fillId="0" borderId="238" xfId="0" applyFont="1" applyBorder="1" applyAlignment="1">
      <alignment horizontal="center"/>
    </xf>
    <xf numFmtId="0" fontId="104" fillId="0" borderId="306" xfId="0" applyFont="1" applyFill="1" applyBorder="1" applyAlignment="1">
      <alignment horizontal="center"/>
    </xf>
    <xf numFmtId="0" fontId="120" fillId="0" borderId="99" xfId="0" applyFont="1" applyFill="1" applyBorder="1" applyProtection="1"/>
    <xf numFmtId="172" fontId="121" fillId="0" borderId="100" xfId="0" applyNumberFormat="1" applyFont="1" applyFill="1" applyBorder="1" applyAlignment="1" applyProtection="1">
      <alignment horizontal="right"/>
    </xf>
    <xf numFmtId="172" fontId="121" fillId="0" borderId="101" xfId="0" applyNumberFormat="1" applyFont="1" applyFill="1" applyBorder="1" applyAlignment="1" applyProtection="1">
      <alignment horizontal="center"/>
    </xf>
    <xf numFmtId="0" fontId="119" fillId="0" borderId="0" xfId="0" applyFont="1" applyFill="1" applyProtection="1"/>
    <xf numFmtId="0" fontId="119" fillId="0" borderId="0" xfId="0" applyFont="1" applyFill="1" applyAlignment="1" applyProtection="1">
      <alignment horizontal="center" vertical="center"/>
    </xf>
    <xf numFmtId="0" fontId="119" fillId="0" borderId="0" xfId="0" applyFont="1" applyProtection="1">
      <protection locked="0"/>
    </xf>
    <xf numFmtId="0" fontId="119" fillId="0" borderId="0" xfId="0" applyFont="1"/>
    <xf numFmtId="0" fontId="119" fillId="0" borderId="0" xfId="0" applyFont="1" applyFill="1" applyAlignment="1" applyProtection="1">
      <alignment horizontal="right"/>
    </xf>
    <xf numFmtId="0" fontId="119" fillId="0" borderId="0" xfId="0" applyFont="1" applyFill="1" applyAlignment="1" applyProtection="1"/>
    <xf numFmtId="0" fontId="119" fillId="0" borderId="0" xfId="0" applyFont="1" applyProtection="1"/>
    <xf numFmtId="0" fontId="119" fillId="0" borderId="0" xfId="0" applyFont="1" applyFill="1" applyAlignment="1" applyProtection="1">
      <alignment horizontal="center"/>
    </xf>
    <xf numFmtId="0" fontId="119" fillId="0" borderId="0" xfId="0" applyFont="1" applyFill="1" applyAlignment="1" applyProtection="1">
      <alignment horizontal="left"/>
    </xf>
    <xf numFmtId="0" fontId="123" fillId="0" borderId="102" xfId="0" applyFont="1" applyFill="1" applyBorder="1" applyAlignment="1" applyProtection="1">
      <alignment horizontal="left" vertical="center"/>
    </xf>
    <xf numFmtId="0" fontId="119" fillId="0" borderId="0" xfId="0" applyFont="1" applyFill="1" applyAlignment="1" applyProtection="1">
      <alignment horizontal="right" shrinkToFit="1"/>
    </xf>
    <xf numFmtId="0" fontId="119" fillId="0" borderId="98" xfId="0" applyFont="1" applyFill="1" applyBorder="1" applyAlignment="1" applyProtection="1">
      <alignment horizontal="left" vertical="center"/>
    </xf>
    <xf numFmtId="0" fontId="123" fillId="0" borderId="96" xfId="0" applyFont="1" applyFill="1" applyBorder="1" applyAlignment="1" applyProtection="1">
      <alignment vertical="center"/>
    </xf>
    <xf numFmtId="0" fontId="119" fillId="0" borderId="103" xfId="0" applyFont="1" applyFill="1" applyBorder="1" applyAlignment="1" applyProtection="1">
      <alignment vertical="center"/>
    </xf>
    <xf numFmtId="0" fontId="124" fillId="0" borderId="0" xfId="0" applyFont="1" applyFill="1" applyAlignment="1" applyProtection="1">
      <alignment horizontal="right" shrinkToFit="1"/>
    </xf>
    <xf numFmtId="0" fontId="119" fillId="0" borderId="79" xfId="0" applyFont="1" applyFill="1" applyBorder="1" applyProtection="1"/>
    <xf numFmtId="0" fontId="124" fillId="0" borderId="98" xfId="0" applyFont="1" applyFill="1" applyBorder="1" applyAlignment="1" applyProtection="1">
      <alignment horizontal="left" vertical="center" shrinkToFit="1"/>
    </xf>
    <xf numFmtId="0" fontId="119" fillId="0" borderId="103" xfId="0" applyFont="1" applyBorder="1" applyAlignment="1" applyProtection="1">
      <alignment vertical="center" shrinkToFit="1"/>
    </xf>
    <xf numFmtId="49" fontId="121" fillId="0" borderId="89" xfId="0" applyNumberFormat="1" applyFont="1" applyFill="1" applyBorder="1" applyAlignment="1" applyProtection="1">
      <alignment horizontal="center" vertical="center"/>
    </xf>
    <xf numFmtId="0" fontId="119" fillId="0" borderId="106" xfId="0" applyFont="1" applyFill="1" applyBorder="1" applyProtection="1"/>
    <xf numFmtId="0" fontId="119" fillId="0" borderId="105" xfId="0" applyFont="1" applyFill="1" applyBorder="1" applyAlignment="1" applyProtection="1"/>
    <xf numFmtId="0" fontId="119" fillId="0" borderId="99" xfId="0" applyFont="1" applyFill="1" applyBorder="1" applyProtection="1"/>
    <xf numFmtId="175" fontId="119" fillId="0" borderId="100" xfId="0" applyNumberFormat="1" applyFont="1" applyFill="1" applyBorder="1" applyProtection="1"/>
    <xf numFmtId="0" fontId="119" fillId="0" borderId="100" xfId="0" applyFont="1" applyFill="1" applyBorder="1" applyProtection="1"/>
    <xf numFmtId="0" fontId="119" fillId="0" borderId="101" xfId="0" applyFont="1" applyFill="1" applyBorder="1" applyProtection="1"/>
    <xf numFmtId="0" fontId="120" fillId="0" borderId="104" xfId="0" applyNumberFormat="1" applyFont="1" applyFill="1" applyBorder="1" applyAlignment="1" applyProtection="1">
      <alignment horizontal="center"/>
    </xf>
    <xf numFmtId="49" fontId="121" fillId="0" borderId="75" xfId="0" applyNumberFormat="1" applyFont="1" applyFill="1" applyBorder="1" applyAlignment="1" applyProtection="1">
      <alignment horizontal="center" vertical="center" shrinkToFit="1"/>
    </xf>
    <xf numFmtId="0" fontId="119" fillId="0" borderId="71" xfId="0" applyFont="1" applyFill="1" applyBorder="1" applyProtection="1"/>
    <xf numFmtId="0" fontId="119" fillId="0" borderId="0" xfId="0" applyFont="1" applyFill="1" applyBorder="1" applyProtection="1"/>
    <xf numFmtId="175" fontId="119" fillId="0" borderId="0" xfId="0" applyNumberFormat="1" applyFont="1" applyFill="1" applyBorder="1" applyProtection="1"/>
    <xf numFmtId="0" fontId="119" fillId="0" borderId="104" xfId="0" applyNumberFormat="1" applyFont="1" applyFill="1" applyBorder="1" applyAlignment="1" applyProtection="1">
      <alignment horizontal="center"/>
      <protection locked="0"/>
    </xf>
    <xf numFmtId="0" fontId="120" fillId="0" borderId="0" xfId="0" applyFont="1" applyAlignment="1" applyProtection="1">
      <alignment horizontal="right"/>
    </xf>
    <xf numFmtId="10" fontId="121" fillId="0" borderId="78" xfId="0" applyNumberFormat="1" applyFont="1" applyBorder="1" applyAlignment="1" applyProtection="1">
      <alignment horizontal="left" vertical="center" shrinkToFit="1"/>
    </xf>
    <xf numFmtId="10" fontId="121" fillId="0" borderId="78" xfId="0" applyNumberFormat="1" applyFont="1" applyBorder="1" applyAlignment="1" applyProtection="1">
      <alignment horizontal="left" vertical="center"/>
    </xf>
    <xf numFmtId="0" fontId="121" fillId="0" borderId="78" xfId="0" applyFont="1" applyBorder="1" applyAlignment="1" applyProtection="1">
      <alignment horizontal="center" vertical="center" shrinkToFit="1"/>
    </xf>
    <xf numFmtId="0" fontId="121" fillId="0" borderId="133" xfId="0" applyFont="1" applyBorder="1" applyAlignment="1" applyProtection="1">
      <alignment horizontal="center" vertical="center" shrinkToFit="1"/>
    </xf>
    <xf numFmtId="0" fontId="122" fillId="0" borderId="105" xfId="0" applyFont="1" applyFill="1" applyBorder="1" applyAlignment="1" applyProtection="1">
      <alignment horizontal="center"/>
    </xf>
    <xf numFmtId="0" fontId="122" fillId="0" borderId="0" xfId="0" applyFont="1" applyFill="1" applyBorder="1" applyProtection="1"/>
    <xf numFmtId="0" fontId="122" fillId="0" borderId="0" xfId="0" applyFont="1" applyFill="1" applyBorder="1" applyAlignment="1" applyProtection="1">
      <alignment horizontal="center"/>
    </xf>
    <xf numFmtId="0" fontId="126" fillId="0" borderId="106" xfId="0" applyFont="1" applyFill="1" applyBorder="1" applyProtection="1"/>
    <xf numFmtId="0" fontId="122" fillId="0" borderId="69" xfId="0" applyFont="1" applyFill="1" applyBorder="1" applyProtection="1"/>
    <xf numFmtId="0" fontId="119" fillId="0" borderId="71" xfId="0" applyFont="1" applyFill="1" applyBorder="1" applyAlignment="1" applyProtection="1">
      <alignment horizontal="centerContinuous"/>
    </xf>
    <xf numFmtId="0" fontId="122" fillId="0" borderId="72" xfId="0" applyFont="1" applyFill="1" applyBorder="1" applyProtection="1"/>
    <xf numFmtId="0" fontId="122" fillId="0" borderId="70" xfId="0" applyFont="1" applyFill="1" applyBorder="1" applyProtection="1"/>
    <xf numFmtId="0" fontId="126" fillId="0" borderId="71" xfId="0" applyFont="1" applyFill="1" applyBorder="1" applyProtection="1"/>
    <xf numFmtId="0" fontId="125" fillId="0" borderId="107" xfId="0" applyFont="1" applyFill="1" applyBorder="1" applyAlignment="1" applyProtection="1">
      <alignment horizontal="center"/>
    </xf>
    <xf numFmtId="0" fontId="125" fillId="0" borderId="75" xfId="0" applyFont="1" applyFill="1" applyBorder="1" applyAlignment="1" applyProtection="1">
      <alignment horizontal="center"/>
    </xf>
    <xf numFmtId="9" fontId="119" fillId="0" borderId="108" xfId="40" applyNumberFormat="1" applyFont="1" applyFill="1" applyBorder="1" applyAlignment="1" applyProtection="1">
      <alignment horizontal="center" shrinkToFit="1"/>
    </xf>
    <xf numFmtId="175" fontId="123" fillId="0" borderId="108" xfId="40" applyNumberFormat="1" applyFont="1" applyFill="1" applyBorder="1" applyAlignment="1" applyProtection="1">
      <alignment shrinkToFit="1"/>
    </xf>
    <xf numFmtId="175" fontId="123" fillId="0" borderId="109" xfId="40" applyNumberFormat="1" applyFont="1" applyFill="1" applyBorder="1" applyAlignment="1" applyProtection="1">
      <alignment shrinkToFit="1"/>
    </xf>
    <xf numFmtId="9" fontId="119" fillId="0" borderId="108" xfId="40" applyNumberFormat="1" applyFont="1" applyFill="1" applyBorder="1" applyAlignment="1" applyProtection="1">
      <alignment shrinkToFit="1"/>
    </xf>
    <xf numFmtId="0" fontId="118" fillId="0" borderId="110" xfId="40" applyFont="1" applyFill="1" applyBorder="1" applyAlignment="1" applyProtection="1">
      <alignment horizontal="center"/>
    </xf>
    <xf numFmtId="0" fontId="119" fillId="0" borderId="111" xfId="40" applyFont="1" applyFill="1" applyBorder="1" applyAlignment="1" applyProtection="1">
      <alignment horizontal="right"/>
    </xf>
    <xf numFmtId="0" fontId="124" fillId="0" borderId="112" xfId="40" applyFont="1" applyFill="1" applyBorder="1" applyAlignment="1" applyProtection="1">
      <alignment horizontal="right" shrinkToFit="1"/>
    </xf>
    <xf numFmtId="175" fontId="121" fillId="0" borderId="113" xfId="40" applyNumberFormat="1" applyFont="1" applyFill="1" applyBorder="1" applyAlignment="1" applyProtection="1">
      <alignment shrinkToFit="1"/>
    </xf>
    <xf numFmtId="0" fontId="119" fillId="0" borderId="114" xfId="0" applyFont="1" applyFill="1" applyBorder="1" applyProtection="1"/>
    <xf numFmtId="0" fontId="119" fillId="0" borderId="114" xfId="0" applyFont="1" applyFill="1" applyBorder="1" applyAlignment="1" applyProtection="1">
      <alignment horizontal="left" indent="1"/>
    </xf>
    <xf numFmtId="3" fontId="119" fillId="0" borderId="114" xfId="0" applyNumberFormat="1" applyFont="1" applyFill="1" applyBorder="1" applyProtection="1"/>
    <xf numFmtId="0" fontId="120" fillId="0" borderId="63" xfId="0" applyFont="1" applyFill="1" applyBorder="1" applyAlignment="1" applyProtection="1">
      <alignment horizontal="center"/>
    </xf>
    <xf numFmtId="0" fontId="124" fillId="0" borderId="63" xfId="0" applyFont="1" applyFill="1" applyBorder="1" applyAlignment="1" applyProtection="1">
      <alignment horizontal="center"/>
    </xf>
    <xf numFmtId="0" fontId="126" fillId="0" borderId="73" xfId="0" applyFont="1" applyFill="1" applyBorder="1" applyAlignment="1" applyProtection="1">
      <alignment horizontal="center"/>
    </xf>
    <xf numFmtId="175" fontId="123" fillId="0" borderId="118" xfId="0" applyNumberFormat="1" applyFont="1" applyFill="1" applyBorder="1" applyAlignment="1" applyProtection="1">
      <alignment shrinkToFit="1"/>
    </xf>
    <xf numFmtId="9" fontId="124" fillId="0" borderId="118" xfId="0" applyNumberFormat="1" applyFont="1" applyFill="1" applyBorder="1" applyAlignment="1" applyProtection="1">
      <alignment horizontal="center" shrinkToFit="1"/>
    </xf>
    <xf numFmtId="165" fontId="123" fillId="0" borderId="119" xfId="0" applyNumberFormat="1" applyFont="1" applyFill="1" applyBorder="1" applyAlignment="1" applyProtection="1">
      <alignment shrinkToFit="1"/>
    </xf>
    <xf numFmtId="9" fontId="119" fillId="0" borderId="109" xfId="0" applyNumberFormat="1" applyFont="1" applyFill="1" applyBorder="1" applyAlignment="1" applyProtection="1">
      <alignment horizontal="center" shrinkToFit="1"/>
    </xf>
    <xf numFmtId="165" fontId="123" fillId="0" borderId="120" xfId="0" applyNumberFormat="1" applyFont="1" applyFill="1" applyBorder="1" applyAlignment="1" applyProtection="1">
      <alignment shrinkToFit="1"/>
    </xf>
    <xf numFmtId="0" fontId="118" fillId="0" borderId="110" xfId="0" applyFont="1" applyFill="1" applyBorder="1" applyAlignment="1" applyProtection="1">
      <alignment horizontal="center"/>
    </xf>
    <xf numFmtId="0" fontId="125" fillId="0" borderId="112" xfId="0" applyFont="1" applyFill="1" applyBorder="1" applyAlignment="1" applyProtection="1">
      <alignment horizontal="left"/>
    </xf>
    <xf numFmtId="175" fontId="121" fillId="0" borderId="112" xfId="0" applyNumberFormat="1" applyFont="1" applyFill="1" applyBorder="1" applyAlignment="1" applyProtection="1">
      <alignment shrinkToFit="1"/>
    </xf>
    <xf numFmtId="0" fontId="119" fillId="0" borderId="121" xfId="0" applyFont="1" applyFill="1" applyBorder="1" applyAlignment="1" applyProtection="1">
      <alignment horizontal="center" shrinkToFit="1"/>
    </xf>
    <xf numFmtId="165" fontId="121" fillId="0" borderId="117" xfId="0" applyNumberFormat="1" applyFont="1" applyFill="1" applyBorder="1" applyAlignment="1" applyProtection="1">
      <alignment horizontal="right" shrinkToFit="1"/>
    </xf>
    <xf numFmtId="0" fontId="119" fillId="0" borderId="102" xfId="0" applyFont="1" applyFill="1" applyBorder="1" applyAlignment="1" applyProtection="1">
      <alignment vertical="center"/>
    </xf>
    <xf numFmtId="0" fontId="119" fillId="0" borderId="114" xfId="0" applyFont="1" applyFill="1" applyBorder="1" applyAlignment="1" applyProtection="1">
      <alignment vertical="center"/>
    </xf>
    <xf numFmtId="0" fontId="124" fillId="0" borderId="114" xfId="0" applyFont="1" applyFill="1" applyBorder="1" applyAlignment="1" applyProtection="1">
      <alignment vertical="center"/>
    </xf>
    <xf numFmtId="0" fontId="124" fillId="0" borderId="130" xfId="0" applyFont="1" applyFill="1" applyBorder="1" applyAlignment="1" applyProtection="1">
      <alignment vertical="center"/>
    </xf>
    <xf numFmtId="0" fontId="124" fillId="0" borderId="86" xfId="0" applyFont="1" applyFill="1" applyBorder="1" applyAlignment="1" applyProtection="1">
      <alignment vertical="center"/>
    </xf>
    <xf numFmtId="0" fontId="124" fillId="0" borderId="91" xfId="0" applyFont="1" applyFill="1" applyBorder="1" applyAlignment="1" applyProtection="1">
      <alignment vertical="center"/>
    </xf>
    <xf numFmtId="0" fontId="124" fillId="0" borderId="115" xfId="0" applyFont="1" applyFill="1" applyBorder="1" applyAlignment="1" applyProtection="1">
      <alignment vertical="center"/>
    </xf>
    <xf numFmtId="0" fontId="125" fillId="0" borderId="86" xfId="0" applyFont="1" applyFill="1" applyBorder="1" applyAlignment="1" applyProtection="1">
      <alignment vertical="center"/>
    </xf>
    <xf numFmtId="0" fontId="125" fillId="0" borderId="91" xfId="0" applyFont="1" applyFill="1" applyBorder="1" applyAlignment="1" applyProtection="1">
      <alignment horizontal="center" vertical="center"/>
    </xf>
    <xf numFmtId="0" fontId="120" fillId="0" borderId="98" xfId="0" applyFont="1" applyFill="1" applyBorder="1" applyAlignment="1" applyProtection="1">
      <alignment vertical="center"/>
    </xf>
    <xf numFmtId="0" fontId="120" fillId="0" borderId="0" xfId="0" applyFont="1" applyFill="1" applyBorder="1" applyAlignment="1" applyProtection="1">
      <alignment vertical="center"/>
    </xf>
    <xf numFmtId="0" fontId="124" fillId="0" borderId="0" xfId="0" applyFont="1" applyFill="1" applyBorder="1" applyAlignment="1" applyProtection="1"/>
    <xf numFmtId="0" fontId="124" fillId="0" borderId="104" xfId="0" applyFont="1" applyFill="1" applyBorder="1" applyAlignment="1" applyProtection="1">
      <alignment vertical="center"/>
    </xf>
    <xf numFmtId="0" fontId="120" fillId="0" borderId="105" xfId="0" applyFont="1" applyFill="1" applyBorder="1" applyAlignment="1" applyProtection="1">
      <alignment vertical="center"/>
    </xf>
    <xf numFmtId="0" fontId="120" fillId="0" borderId="106" xfId="0" applyFont="1" applyFill="1" applyBorder="1" applyAlignment="1" applyProtection="1">
      <alignment horizontal="center" vertical="center"/>
    </xf>
    <xf numFmtId="0" fontId="124" fillId="0" borderId="96" xfId="0" applyFont="1" applyFill="1" applyBorder="1" applyAlignment="1" applyProtection="1">
      <alignment vertical="center"/>
    </xf>
    <xf numFmtId="0" fontId="125" fillId="0" borderId="106" xfId="0" applyFont="1" applyFill="1" applyBorder="1" applyAlignment="1" applyProtection="1">
      <alignment horizontal="center" vertical="center"/>
    </xf>
    <xf numFmtId="0" fontId="120" fillId="0" borderId="105" xfId="0" applyFont="1" applyFill="1" applyBorder="1" applyAlignment="1" applyProtection="1">
      <alignment horizontal="center" vertical="center"/>
    </xf>
    <xf numFmtId="0" fontId="119" fillId="0" borderId="0" xfId="0" applyFont="1" applyFill="1" applyBorder="1" applyAlignment="1" applyProtection="1">
      <alignment horizontal="right" vertical="center"/>
    </xf>
    <xf numFmtId="0" fontId="120" fillId="0" borderId="106" xfId="0" applyFont="1" applyFill="1" applyBorder="1" applyAlignment="1" applyProtection="1">
      <alignment horizontal="left" vertical="center" shrinkToFit="1"/>
    </xf>
    <xf numFmtId="0" fontId="124" fillId="0" borderId="129" xfId="0" applyFont="1" applyFill="1" applyBorder="1" applyAlignment="1" applyProtection="1">
      <alignment vertical="center"/>
    </xf>
    <xf numFmtId="14" fontId="120" fillId="0" borderId="105" xfId="0" applyNumberFormat="1" applyFont="1" applyFill="1" applyBorder="1" applyAlignment="1" applyProtection="1">
      <alignment horizontal="center" vertical="center"/>
    </xf>
    <xf numFmtId="14" fontId="120" fillId="0" borderId="106" xfId="0" applyNumberFormat="1" applyFont="1" applyFill="1" applyBorder="1" applyAlignment="1" applyProtection="1">
      <alignment horizontal="left" vertical="center"/>
    </xf>
    <xf numFmtId="0" fontId="124" fillId="0" borderId="0" xfId="0" applyFont="1" applyFill="1" applyBorder="1" applyAlignment="1" applyProtection="1">
      <alignment vertical="center"/>
    </xf>
    <xf numFmtId="0" fontId="119" fillId="0" borderId="0" xfId="0" applyFont="1" applyBorder="1"/>
    <xf numFmtId="0" fontId="124" fillId="0" borderId="105" xfId="0" applyFont="1" applyFill="1" applyBorder="1" applyAlignment="1" applyProtection="1">
      <alignment vertical="center"/>
    </xf>
    <xf numFmtId="166" fontId="118" fillId="0" borderId="105" xfId="0" applyNumberFormat="1" applyFont="1" applyFill="1" applyBorder="1" applyAlignment="1" applyProtection="1">
      <alignment horizontal="right" vertical="center"/>
    </xf>
    <xf numFmtId="166" fontId="124" fillId="0" borderId="106" xfId="0" applyNumberFormat="1" applyFont="1" applyFill="1" applyBorder="1" applyAlignment="1" applyProtection="1">
      <alignment horizontal="right" vertical="center"/>
    </xf>
    <xf numFmtId="0" fontId="119" fillId="0" borderId="105" xfId="0" applyFont="1" applyBorder="1"/>
    <xf numFmtId="0" fontId="119" fillId="0" borderId="106" xfId="0" applyFont="1" applyBorder="1"/>
    <xf numFmtId="0" fontId="124" fillId="0" borderId="99" xfId="0" applyFont="1" applyFill="1" applyBorder="1" applyAlignment="1" applyProtection="1">
      <alignment vertical="center"/>
    </xf>
    <xf numFmtId="0" fontId="125" fillId="0" borderId="100" xfId="0" applyFont="1" applyFill="1" applyBorder="1" applyAlignment="1" applyProtection="1"/>
    <xf numFmtId="0" fontId="124" fillId="0" borderId="100" xfId="0" applyFont="1" applyFill="1" applyBorder="1" applyAlignment="1" applyProtection="1">
      <alignment vertical="center"/>
    </xf>
    <xf numFmtId="0" fontId="124" fillId="0" borderId="128" xfId="0" applyFont="1" applyFill="1" applyBorder="1" applyAlignment="1" applyProtection="1">
      <alignment vertical="center"/>
    </xf>
    <xf numFmtId="0" fontId="120" fillId="0" borderId="100" xfId="0" applyFont="1" applyFill="1" applyBorder="1" applyAlignment="1" applyProtection="1">
      <alignment vertical="center"/>
    </xf>
    <xf numFmtId="0" fontId="120" fillId="0" borderId="122" xfId="0" applyFont="1" applyFill="1" applyBorder="1" applyAlignment="1" applyProtection="1">
      <alignment horizontal="right" vertical="center"/>
    </xf>
    <xf numFmtId="0" fontId="123" fillId="0" borderId="92" xfId="0" applyFont="1" applyFill="1" applyBorder="1" applyAlignment="1" applyProtection="1">
      <alignment horizontal="center"/>
    </xf>
    <xf numFmtId="0" fontId="118" fillId="0" borderId="93" xfId="0" applyFont="1" applyFill="1" applyBorder="1" applyAlignment="1" applyProtection="1">
      <alignment horizontal="center"/>
    </xf>
    <xf numFmtId="0" fontId="119" fillId="0" borderId="94" xfId="0" applyFont="1" applyFill="1" applyBorder="1" applyAlignment="1" applyProtection="1">
      <alignment horizontal="center"/>
    </xf>
    <xf numFmtId="0" fontId="132" fillId="0" borderId="0" xfId="0" applyFont="1" applyFill="1" applyAlignment="1" applyProtection="1">
      <alignment horizontal="center" vertical="center" wrapText="1"/>
    </xf>
    <xf numFmtId="0" fontId="119" fillId="0" borderId="95" xfId="0" applyFont="1" applyFill="1" applyBorder="1" applyProtection="1"/>
    <xf numFmtId="0" fontId="119" fillId="0" borderId="96" xfId="0" applyFont="1" applyFill="1" applyBorder="1" applyAlignment="1" applyProtection="1">
      <alignment horizontal="left"/>
    </xf>
    <xf numFmtId="0" fontId="119" fillId="0" borderId="97" xfId="0" applyFont="1" applyFill="1" applyBorder="1" applyProtection="1"/>
    <xf numFmtId="0" fontId="119" fillId="0" borderId="0" xfId="0" applyFont="1" applyFill="1" applyAlignment="1" applyProtection="1">
      <alignment horizontal="center" vertical="center" wrapText="1"/>
    </xf>
    <xf numFmtId="0" fontId="120" fillId="0" borderId="0" xfId="0" applyFont="1" applyFill="1" applyAlignment="1" applyProtection="1">
      <alignment shrinkToFit="1"/>
    </xf>
    <xf numFmtId="0" fontId="123" fillId="0" borderId="98" xfId="0" applyFont="1" applyFill="1" applyBorder="1" applyAlignment="1" applyProtection="1">
      <alignment horizontal="center"/>
    </xf>
    <xf numFmtId="0" fontId="123" fillId="0" borderId="102" xfId="0" applyFont="1" applyFill="1" applyBorder="1" applyAlignment="1" applyProtection="1">
      <alignment horizontal="left"/>
    </xf>
    <xf numFmtId="0" fontId="119" fillId="0" borderId="98" xfId="0" applyFont="1" applyFill="1" applyBorder="1" applyAlignment="1" applyProtection="1">
      <alignment horizontal="left"/>
    </xf>
    <xf numFmtId="0" fontId="124" fillId="0" borderId="98" xfId="0" applyFont="1" applyFill="1" applyBorder="1" applyAlignment="1" applyProtection="1">
      <alignment horizontal="left" shrinkToFit="1"/>
    </xf>
    <xf numFmtId="10" fontId="126" fillId="0" borderId="78" xfId="0" applyNumberFormat="1" applyFont="1" applyBorder="1" applyAlignment="1" applyProtection="1">
      <alignment horizontal="left" vertical="center"/>
    </xf>
    <xf numFmtId="0" fontId="0" fillId="0" borderId="0" xfId="0" applyFill="1"/>
    <xf numFmtId="0" fontId="19" fillId="0" borderId="0" xfId="41" applyFill="1"/>
    <xf numFmtId="0" fontId="26" fillId="0" borderId="0" xfId="41" applyFont="1" applyFill="1"/>
    <xf numFmtId="0" fontId="35" fillId="0" borderId="0" xfId="41" applyFont="1" applyFill="1" applyAlignment="1">
      <alignment horizontal="center"/>
    </xf>
    <xf numFmtId="0" fontId="25" fillId="0" borderId="0" xfId="0" applyFont="1" applyFill="1"/>
    <xf numFmtId="0" fontId="33" fillId="0" borderId="0" xfId="0" applyFont="1" applyFill="1"/>
    <xf numFmtId="0" fontId="33" fillId="0" borderId="0" xfId="0" applyFont="1" applyFill="1" applyAlignment="1" applyProtection="1">
      <alignment vertical="center"/>
      <protection locked="0"/>
    </xf>
    <xf numFmtId="0" fontId="25" fillId="0" borderId="0" xfId="0" applyFont="1" applyFill="1" applyAlignment="1" applyProtection="1">
      <alignment vertical="center"/>
      <protection locked="0"/>
    </xf>
    <xf numFmtId="0" fontId="36" fillId="0" borderId="0" xfId="0" applyFont="1" applyFill="1" applyProtection="1">
      <protection locked="0"/>
    </xf>
    <xf numFmtId="0" fontId="37" fillId="0" borderId="0" xfId="0" applyFont="1" applyFill="1" applyProtection="1">
      <protection locked="0"/>
    </xf>
    <xf numFmtId="0" fontId="33" fillId="0" borderId="0" xfId="0" applyFont="1" applyFill="1" applyAlignment="1"/>
    <xf numFmtId="0" fontId="37" fillId="0" borderId="0" xfId="0" applyFont="1" applyFill="1" applyAlignment="1" applyProtection="1">
      <protection locked="0"/>
    </xf>
    <xf numFmtId="0" fontId="38" fillId="0" borderId="0" xfId="0" applyFont="1" applyFill="1" applyAlignment="1"/>
    <xf numFmtId="0" fontId="39" fillId="0" borderId="0" xfId="0" applyFont="1" applyFill="1" applyAlignment="1"/>
    <xf numFmtId="0" fontId="38" fillId="0" borderId="0" xfId="0" applyFont="1" applyFill="1" applyAlignment="1">
      <alignment horizontal="justify"/>
    </xf>
    <xf numFmtId="0" fontId="37" fillId="0" borderId="0" xfId="0" applyFont="1" applyFill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0" fontId="37" fillId="0" borderId="0" xfId="0" applyFont="1" applyFill="1" applyBorder="1" applyAlignment="1" applyProtection="1">
      <alignment horizontal="left"/>
      <protection locked="0"/>
    </xf>
    <xf numFmtId="0" fontId="37" fillId="0" borderId="0" xfId="0" applyFont="1" applyFill="1" applyBorder="1" applyProtection="1">
      <protection locked="0"/>
    </xf>
    <xf numFmtId="0" fontId="3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Protection="1"/>
    <xf numFmtId="0" fontId="0" fillId="0" borderId="0" xfId="0" applyAlignment="1" applyProtection="1"/>
    <xf numFmtId="0" fontId="0" fillId="0" borderId="0" xfId="0" applyBorder="1" applyProtection="1"/>
    <xf numFmtId="0" fontId="135" fillId="0" borderId="0" xfId="0" applyFont="1" applyAlignment="1" applyProtection="1">
      <alignment horizontal="center"/>
    </xf>
    <xf numFmtId="0" fontId="1" fillId="0" borderId="105" xfId="0" applyFont="1" applyBorder="1" applyAlignment="1" applyProtection="1">
      <alignment horizontal="center" vertical="center" wrapText="1"/>
    </xf>
    <xf numFmtId="0" fontId="1" fillId="0" borderId="106" xfId="0" applyFont="1" applyBorder="1" applyAlignment="1" applyProtection="1">
      <alignment horizontal="center" vertical="center" wrapText="1"/>
    </xf>
    <xf numFmtId="0" fontId="0" fillId="0" borderId="85" xfId="0" applyBorder="1" applyAlignment="1" applyProtection="1">
      <alignment horizontal="center" vertical="center" wrapText="1"/>
    </xf>
    <xf numFmtId="0" fontId="1" fillId="0" borderId="85" xfId="0" applyFont="1" applyBorder="1" applyAlignment="1" applyProtection="1">
      <alignment horizontal="center" vertical="center" wrapText="1"/>
    </xf>
    <xf numFmtId="0" fontId="1" fillId="0" borderId="63" xfId="0" applyFont="1" applyBorder="1" applyAlignment="1" applyProtection="1">
      <alignment horizontal="center" vertical="center" wrapText="1"/>
    </xf>
    <xf numFmtId="9" fontId="0" fillId="0" borderId="63" xfId="0" applyNumberFormat="1" applyBorder="1" applyAlignment="1" applyProtection="1">
      <alignment horizontal="center" vertical="center" wrapText="1"/>
    </xf>
    <xf numFmtId="9" fontId="1" fillId="0" borderId="63" xfId="0" applyNumberFormat="1" applyFont="1" applyBorder="1" applyAlignment="1" applyProtection="1">
      <alignment horizontal="center" vertical="center" wrapText="1"/>
    </xf>
    <xf numFmtId="9" fontId="1" fillId="0" borderId="85" xfId="0" applyNumberFormat="1" applyFont="1" applyBorder="1" applyAlignment="1" applyProtection="1">
      <alignment horizontal="center" vertical="center" wrapText="1"/>
    </xf>
    <xf numFmtId="0" fontId="0" fillId="0" borderId="157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" fillId="0" borderId="157" xfId="0" applyFont="1" applyBorder="1" applyAlignment="1" applyProtection="1">
      <alignment horizontal="center" vertical="center" wrapText="1"/>
    </xf>
    <xf numFmtId="9" fontId="0" fillId="0" borderId="157" xfId="0" applyNumberFormat="1" applyBorder="1" applyAlignment="1" applyProtection="1">
      <alignment horizontal="center" vertical="center" wrapText="1"/>
    </xf>
    <xf numFmtId="9" fontId="1" fillId="0" borderId="157" xfId="0" applyNumberFormat="1" applyFont="1" applyBorder="1" applyAlignment="1" applyProtection="1">
      <alignment horizontal="center" vertical="center" wrapText="1"/>
    </xf>
    <xf numFmtId="9" fontId="1" fillId="0" borderId="0" xfId="0" applyNumberFormat="1" applyFont="1" applyBorder="1" applyAlignment="1" applyProtection="1">
      <alignment horizontal="center" vertical="center" wrapText="1"/>
    </xf>
    <xf numFmtId="17" fontId="1" fillId="0" borderId="85" xfId="0" applyNumberFormat="1" applyFont="1" applyFill="1" applyBorder="1" applyAlignment="1" applyProtection="1">
      <alignment horizontal="center" vertical="center" wrapText="1"/>
    </xf>
    <xf numFmtId="43" fontId="0" fillId="0" borderId="85" xfId="0" applyNumberFormat="1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center" vertical="center" wrapText="1"/>
      <protection locked="0"/>
    </xf>
    <xf numFmtId="43" fontId="0" fillId="46" borderId="85" xfId="33" applyFont="1" applyFill="1" applyBorder="1" applyAlignment="1" applyProtection="1">
      <alignment horizontal="center" vertical="center"/>
    </xf>
    <xf numFmtId="43" fontId="0" fillId="0" borderId="85" xfId="33" applyFont="1" applyBorder="1" applyAlignment="1" applyProtection="1">
      <alignment horizontal="center" vertical="center"/>
    </xf>
    <xf numFmtId="17" fontId="1" fillId="0" borderId="70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0" xfId="0" applyNumberFormat="1" applyFont="1" applyFill="1" applyBorder="1" applyAlignment="1" applyProtection="1">
      <alignment horizontal="center" vertical="center" wrapText="1"/>
    </xf>
    <xf numFmtId="43" fontId="0" fillId="0" borderId="70" xfId="0" applyNumberFormat="1" applyBorder="1" applyAlignment="1" applyProtection="1">
      <alignment horizontal="center" vertical="center"/>
    </xf>
    <xf numFmtId="43" fontId="0" fillId="0" borderId="0" xfId="0" applyNumberFormat="1" applyBorder="1" applyAlignment="1" applyProtection="1">
      <alignment horizontal="center" vertical="center"/>
    </xf>
    <xf numFmtId="43" fontId="0" fillId="45" borderId="70" xfId="0" applyNumberFormat="1" applyFill="1" applyBorder="1" applyAlignment="1" applyProtection="1">
      <alignment horizontal="center" vertical="center"/>
    </xf>
    <xf numFmtId="43" fontId="0" fillId="0" borderId="70" xfId="33" applyFont="1" applyBorder="1" applyAlignment="1" applyProtection="1">
      <alignment horizontal="center" vertical="center"/>
    </xf>
    <xf numFmtId="43" fontId="0" fillId="0" borderId="0" xfId="33" applyFont="1" applyBorder="1" applyAlignment="1" applyProtection="1">
      <alignment horizontal="center" vertical="center"/>
    </xf>
    <xf numFmtId="43" fontId="0" fillId="0" borderId="85" xfId="0" applyNumberFormat="1" applyBorder="1" applyAlignment="1" applyProtection="1">
      <alignment horizontal="center" vertical="center"/>
    </xf>
    <xf numFmtId="43" fontId="0" fillId="0" borderId="70" xfId="0" applyNumberFormat="1" applyBorder="1" applyAlignment="1" applyProtection="1">
      <alignment horizontal="center" vertical="center"/>
      <protection locked="0"/>
    </xf>
    <xf numFmtId="43" fontId="0" fillId="45" borderId="70" xfId="0" applyNumberFormat="1" applyFill="1" applyBorder="1" applyAlignment="1" applyProtection="1">
      <alignment horizontal="center" vertical="center"/>
      <protection locked="0"/>
    </xf>
    <xf numFmtId="17" fontId="1" fillId="0" borderId="70" xfId="0" applyNumberFormat="1" applyFont="1" applyFill="1" applyBorder="1" applyAlignment="1" applyProtection="1">
      <alignment horizontal="center" vertical="center" wrapText="1"/>
    </xf>
    <xf numFmtId="17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3" fontId="0" fillId="0" borderId="0" xfId="0" applyNumberFormat="1" applyBorder="1" applyAlignment="1" applyProtection="1">
      <alignment horizontal="center" vertical="center"/>
      <protection locked="0"/>
    </xf>
    <xf numFmtId="43" fontId="0" fillId="45" borderId="0" xfId="0" applyNumberFormat="1" applyFill="1" applyBorder="1" applyAlignment="1" applyProtection="1">
      <alignment horizontal="center" vertical="center"/>
      <protection locked="0"/>
    </xf>
    <xf numFmtId="0" fontId="0" fillId="45" borderId="0" xfId="0" applyFill="1" applyProtection="1">
      <protection locked="0"/>
    </xf>
    <xf numFmtId="0" fontId="0" fillId="46" borderId="0" xfId="0" applyFill="1" applyProtection="1"/>
    <xf numFmtId="0" fontId="0" fillId="45" borderId="0" xfId="0" applyFill="1" applyProtection="1"/>
    <xf numFmtId="0" fontId="0" fillId="46" borderId="0" xfId="0" applyFill="1" applyBorder="1" applyProtection="1"/>
    <xf numFmtId="17" fontId="1" fillId="46" borderId="85" xfId="0" applyNumberFormat="1" applyFont="1" applyFill="1" applyBorder="1" applyAlignment="1" applyProtection="1">
      <alignment horizontal="center" vertical="center" wrapText="1"/>
    </xf>
    <xf numFmtId="0" fontId="0" fillId="46" borderId="85" xfId="0" applyFill="1" applyBorder="1" applyAlignment="1" applyProtection="1">
      <alignment horizontal="center" vertical="center" wrapText="1"/>
    </xf>
    <xf numFmtId="0" fontId="1" fillId="0" borderId="311" xfId="0" applyFont="1" applyBorder="1" applyProtection="1"/>
    <xf numFmtId="0" fontId="0" fillId="0" borderId="312" xfId="0" applyBorder="1" applyProtection="1"/>
    <xf numFmtId="0" fontId="1" fillId="0" borderId="313" xfId="0" applyFont="1" applyBorder="1" applyAlignment="1" applyProtection="1">
      <alignment horizontal="center"/>
    </xf>
    <xf numFmtId="0" fontId="1" fillId="0" borderId="314" xfId="0" applyFont="1" applyBorder="1" applyAlignment="1" applyProtection="1">
      <alignment horizontal="center"/>
    </xf>
    <xf numFmtId="0" fontId="0" fillId="0" borderId="313" xfId="0" quotePrefix="1" applyFont="1" applyBorder="1" applyAlignment="1" applyProtection="1">
      <alignment horizontal="center"/>
    </xf>
    <xf numFmtId="0" fontId="1" fillId="0" borderId="315" xfId="0" applyFont="1" applyBorder="1" applyProtection="1"/>
    <xf numFmtId="0" fontId="0" fillId="0" borderId="316" xfId="0" applyBorder="1" applyProtection="1"/>
    <xf numFmtId="0" fontId="1" fillId="0" borderId="313" xfId="0" applyFont="1" applyBorder="1" applyProtection="1"/>
    <xf numFmtId="43" fontId="0" fillId="50" borderId="313" xfId="33" applyFont="1" applyFill="1" applyBorder="1" applyProtection="1">
      <protection locked="0"/>
    </xf>
    <xf numFmtId="43" fontId="0" fillId="0" borderId="313" xfId="33" applyFont="1" applyBorder="1" applyProtection="1"/>
    <xf numFmtId="43" fontId="0" fillId="0" borderId="314" xfId="33" applyFont="1" applyBorder="1" applyProtection="1"/>
    <xf numFmtId="0" fontId="20" fillId="0" borderId="0" xfId="0" applyFont="1" applyProtection="1"/>
    <xf numFmtId="43" fontId="0" fillId="46" borderId="0" xfId="0" applyNumberFormat="1" applyFill="1" applyBorder="1" applyProtection="1"/>
    <xf numFmtId="0" fontId="20" fillId="0" borderId="75" xfId="0" quotePrefix="1" applyFont="1" applyBorder="1" applyAlignment="1" applyProtection="1">
      <alignment horizontal="left"/>
    </xf>
    <xf numFmtId="0" fontId="26" fillId="0" borderId="315" xfId="0" applyFont="1" applyBorder="1" applyAlignment="1" applyProtection="1">
      <alignment vertical="center"/>
    </xf>
    <xf numFmtId="0" fontId="26" fillId="0" borderId="316" xfId="0" applyFont="1" applyBorder="1" applyProtection="1"/>
    <xf numFmtId="43" fontId="0" fillId="46" borderId="0" xfId="33" applyFont="1" applyFill="1" applyBorder="1" applyProtection="1"/>
    <xf numFmtId="0" fontId="26" fillId="0" borderId="317" xfId="0" applyFont="1" applyBorder="1" applyAlignment="1" applyProtection="1">
      <alignment vertical="center" wrapText="1"/>
    </xf>
    <xf numFmtId="0" fontId="26" fillId="0" borderId="318" xfId="0" applyFont="1" applyBorder="1" applyProtection="1"/>
    <xf numFmtId="43" fontId="0" fillId="0" borderId="0" xfId="0" applyNumberFormat="1" applyProtection="1"/>
    <xf numFmtId="0" fontId="26" fillId="0" borderId="0" xfId="0" applyFont="1" applyProtection="1"/>
    <xf numFmtId="0" fontId="26" fillId="0" borderId="311" xfId="0" applyFont="1" applyBorder="1" applyProtection="1"/>
    <xf numFmtId="0" fontId="26" fillId="0" borderId="312" xfId="0" applyFont="1" applyBorder="1" applyProtection="1"/>
    <xf numFmtId="0" fontId="1" fillId="46" borderId="0" xfId="0" applyFont="1" applyFill="1" applyBorder="1" applyAlignment="1" applyProtection="1">
      <alignment horizontal="center"/>
    </xf>
    <xf numFmtId="0" fontId="26" fillId="0" borderId="315" xfId="0" applyFont="1" applyBorder="1" applyProtection="1"/>
    <xf numFmtId="0" fontId="26" fillId="0" borderId="315" xfId="0" applyFont="1" applyBorder="1" applyAlignment="1" applyProtection="1">
      <alignment horizontal="center" vertical="center"/>
    </xf>
    <xf numFmtId="0" fontId="1" fillId="0" borderId="317" xfId="0" applyFont="1" applyBorder="1" applyAlignment="1" applyProtection="1">
      <alignment vertical="center" wrapText="1"/>
    </xf>
    <xf numFmtId="0" fontId="0" fillId="0" borderId="318" xfId="0" applyBorder="1" applyProtection="1"/>
    <xf numFmtId="0" fontId="0" fillId="51" borderId="0" xfId="0" applyFill="1"/>
    <xf numFmtId="0" fontId="19" fillId="51" borderId="0" xfId="41" applyFill="1"/>
    <xf numFmtId="0" fontId="19" fillId="51" borderId="10" xfId="41" applyFill="1" applyBorder="1"/>
    <xf numFmtId="0" fontId="19" fillId="51" borderId="0" xfId="41" applyFill="1" applyBorder="1"/>
    <xf numFmtId="0" fontId="19" fillId="51" borderId="11" xfId="41" applyFill="1" applyBorder="1"/>
    <xf numFmtId="0" fontId="19" fillId="51" borderId="12" xfId="41" applyFill="1" applyBorder="1"/>
    <xf numFmtId="0" fontId="31" fillId="51" borderId="13" xfId="43" applyFont="1" applyFill="1" applyBorder="1" applyAlignment="1">
      <alignment horizontal="right" vertical="center"/>
    </xf>
    <xf numFmtId="0" fontId="31" fillId="51" borderId="13" xfId="43" applyFont="1" applyFill="1" applyBorder="1" applyAlignment="1">
      <alignment horizontal="right" vertical="center" shrinkToFit="1"/>
    </xf>
    <xf numFmtId="0" fontId="31" fillId="51" borderId="0" xfId="43" applyFont="1" applyFill="1" applyBorder="1" applyAlignment="1">
      <alignment horizontal="right" vertical="center" shrinkToFit="1"/>
    </xf>
    <xf numFmtId="0" fontId="140" fillId="0" borderId="0" xfId="37" applyNumberFormat="1" applyFont="1" applyAlignment="1" applyProtection="1">
      <alignment vertical="center"/>
      <protection hidden="1"/>
    </xf>
    <xf numFmtId="0" fontId="140" fillId="0" borderId="0" xfId="37" applyNumberFormat="1" applyFont="1" applyFill="1" applyBorder="1" applyAlignment="1" applyProtection="1">
      <alignment vertical="center"/>
      <protection hidden="1"/>
    </xf>
    <xf numFmtId="0" fontId="32" fillId="26" borderId="378" xfId="43" applyFont="1" applyFill="1" applyBorder="1" applyAlignment="1" applyProtection="1">
      <alignment horizontal="center" vertical="center" shrinkToFit="1"/>
      <protection locked="0"/>
    </xf>
    <xf numFmtId="0" fontId="34" fillId="26" borderId="379" xfId="43" applyFont="1" applyFill="1" applyBorder="1" applyAlignment="1" applyProtection="1">
      <alignment horizontal="center" vertical="center" shrinkToFit="1"/>
      <protection locked="0"/>
    </xf>
    <xf numFmtId="49" fontId="32" fillId="26" borderId="379" xfId="43" applyNumberFormat="1" applyFont="1" applyFill="1" applyBorder="1" applyAlignment="1" applyProtection="1">
      <alignment horizontal="center" vertical="center" shrinkToFit="1"/>
      <protection locked="0"/>
    </xf>
    <xf numFmtId="0" fontId="145" fillId="0" borderId="0" xfId="0" applyFont="1" applyProtection="1">
      <protection hidden="1"/>
    </xf>
    <xf numFmtId="0" fontId="146" fillId="0" borderId="0" xfId="0" applyFont="1" applyBorder="1" applyAlignment="1" applyProtection="1">
      <alignment horizontal="center" vertical="center"/>
      <protection hidden="1"/>
    </xf>
    <xf numFmtId="0" fontId="134" fillId="0" borderId="0" xfId="0" applyFont="1" applyBorder="1" applyAlignment="1" applyProtection="1">
      <alignment horizontal="center" vertical="center"/>
      <protection hidden="1"/>
    </xf>
    <xf numFmtId="0" fontId="148" fillId="0" borderId="0" xfId="0" applyFont="1" applyBorder="1" applyAlignment="1" applyProtection="1">
      <alignment horizontal="center" vertical="center"/>
      <protection hidden="1"/>
    </xf>
    <xf numFmtId="0" fontId="145" fillId="0" borderId="0" xfId="0" applyFont="1" applyBorder="1" applyAlignment="1" applyProtection="1">
      <alignment horizontal="center"/>
      <protection hidden="1"/>
    </xf>
    <xf numFmtId="0" fontId="145" fillId="0" borderId="0" xfId="0" applyFont="1" applyBorder="1" applyProtection="1">
      <protection hidden="1"/>
    </xf>
    <xf numFmtId="0" fontId="149" fillId="0" borderId="0" xfId="0" applyFont="1" applyBorder="1" applyAlignment="1" applyProtection="1">
      <alignment horizontal="center" vertical="center"/>
      <protection hidden="1"/>
    </xf>
    <xf numFmtId="0" fontId="145" fillId="0" borderId="241" xfId="0" applyFont="1" applyBorder="1" applyProtection="1">
      <protection hidden="1"/>
    </xf>
    <xf numFmtId="0" fontId="145" fillId="0" borderId="240" xfId="0" applyFont="1" applyBorder="1" applyProtection="1">
      <protection hidden="1"/>
    </xf>
    <xf numFmtId="0" fontId="154" fillId="0" borderId="251" xfId="0" applyFont="1" applyBorder="1" applyAlignment="1" applyProtection="1">
      <alignment horizontal="center" vertical="center"/>
      <protection hidden="1"/>
    </xf>
    <xf numFmtId="0" fontId="148" fillId="0" borderId="390" xfId="0" applyFont="1" applyBorder="1" applyAlignment="1" applyProtection="1">
      <alignment horizontal="center" vertical="center"/>
      <protection hidden="1"/>
    </xf>
    <xf numFmtId="0" fontId="148" fillId="0" borderId="391" xfId="0" applyFont="1" applyBorder="1" applyAlignment="1" applyProtection="1">
      <alignment horizontal="center" vertical="center"/>
      <protection hidden="1"/>
    </xf>
    <xf numFmtId="0" fontId="148" fillId="0" borderId="392" xfId="0" applyFont="1" applyBorder="1" applyAlignment="1" applyProtection="1">
      <alignment horizontal="center" vertical="center"/>
      <protection hidden="1"/>
    </xf>
    <xf numFmtId="0" fontId="148" fillId="0" borderId="393" xfId="0" applyFont="1" applyBorder="1" applyAlignment="1" applyProtection="1">
      <alignment horizontal="center" vertical="center"/>
      <protection hidden="1"/>
    </xf>
    <xf numFmtId="0" fontId="154" fillId="0" borderId="294" xfId="0" applyFont="1" applyBorder="1" applyAlignment="1" applyProtection="1">
      <alignment horizontal="center" vertical="center"/>
      <protection hidden="1"/>
    </xf>
    <xf numFmtId="0" fontId="149" fillId="0" borderId="394" xfId="0" applyFont="1" applyBorder="1" applyAlignment="1" applyProtection="1">
      <alignment horizontal="center" vertical="center"/>
      <protection hidden="1"/>
    </xf>
    <xf numFmtId="0" fontId="149" fillId="0" borderId="395" xfId="0" applyFont="1" applyBorder="1" applyAlignment="1" applyProtection="1">
      <alignment horizontal="center" vertical="center"/>
      <protection hidden="1"/>
    </xf>
    <xf numFmtId="0" fontId="145" fillId="0" borderId="395" xfId="0" applyFont="1" applyBorder="1" applyAlignment="1" applyProtection="1">
      <alignment horizontal="center" vertical="center"/>
      <protection hidden="1"/>
    </xf>
    <xf numFmtId="0" fontId="145" fillId="0" borderId="396" xfId="0" applyFont="1" applyBorder="1" applyProtection="1">
      <protection hidden="1"/>
    </xf>
    <xf numFmtId="0" fontId="154" fillId="0" borderId="397" xfId="0" applyFont="1" applyBorder="1" applyAlignment="1" applyProtection="1">
      <alignment horizontal="center" vertical="center"/>
      <protection hidden="1"/>
    </xf>
    <xf numFmtId="0" fontId="149" fillId="0" borderId="398" xfId="0" applyFont="1" applyBorder="1" applyAlignment="1" applyProtection="1">
      <alignment horizontal="center" vertical="center"/>
      <protection hidden="1"/>
    </xf>
    <xf numFmtId="0" fontId="149" fillId="0" borderId="399" xfId="0" applyFont="1" applyBorder="1" applyAlignment="1" applyProtection="1">
      <alignment horizontal="center" vertical="center"/>
      <protection hidden="1"/>
    </xf>
    <xf numFmtId="0" fontId="145" fillId="0" borderId="399" xfId="0" applyFont="1" applyBorder="1" applyProtection="1">
      <protection hidden="1"/>
    </xf>
    <xf numFmtId="0" fontId="145" fillId="0" borderId="400" xfId="0" applyFont="1" applyBorder="1" applyProtection="1">
      <protection hidden="1"/>
    </xf>
    <xf numFmtId="0" fontId="145" fillId="0" borderId="401" xfId="0" applyFont="1" applyBorder="1" applyProtection="1">
      <protection hidden="1"/>
    </xf>
    <xf numFmtId="0" fontId="145" fillId="0" borderId="403" xfId="0" applyFont="1" applyBorder="1" applyProtection="1">
      <protection hidden="1"/>
    </xf>
    <xf numFmtId="0" fontId="148" fillId="0" borderId="238" xfId="0" applyFont="1" applyBorder="1" applyAlignment="1" applyProtection="1">
      <alignment horizontal="center" vertical="center"/>
      <protection hidden="1"/>
    </xf>
    <xf numFmtId="0" fontId="148" fillId="0" borderId="405" xfId="0" applyFont="1" applyBorder="1" applyAlignment="1" applyProtection="1">
      <alignment horizontal="center" vertical="center"/>
      <protection hidden="1"/>
    </xf>
    <xf numFmtId="0" fontId="149" fillId="0" borderId="394" xfId="0" applyFont="1" applyBorder="1" applyAlignment="1" applyProtection="1">
      <alignment horizontal="center"/>
      <protection hidden="1"/>
    </xf>
    <xf numFmtId="0" fontId="145" fillId="0" borderId="395" xfId="0" applyFont="1" applyBorder="1" applyProtection="1">
      <protection hidden="1"/>
    </xf>
    <xf numFmtId="0" fontId="150" fillId="0" borderId="395" xfId="0" applyFont="1" applyBorder="1" applyAlignment="1" applyProtection="1">
      <alignment horizontal="center" vertical="center"/>
      <protection hidden="1"/>
    </xf>
    <xf numFmtId="0" fontId="145" fillId="0" borderId="406" xfId="0" applyFont="1" applyBorder="1" applyProtection="1">
      <protection hidden="1"/>
    </xf>
    <xf numFmtId="0" fontId="151" fillId="0" borderId="407" xfId="0" applyFont="1" applyBorder="1" applyAlignment="1" applyProtection="1">
      <alignment horizontal="center" vertical="center"/>
      <protection hidden="1"/>
    </xf>
    <xf numFmtId="0" fontId="149" fillId="0" borderId="185" xfId="0" applyFont="1" applyBorder="1" applyAlignment="1" applyProtection="1">
      <alignment horizontal="center" vertical="center"/>
      <protection hidden="1"/>
    </xf>
    <xf numFmtId="0" fontId="145" fillId="0" borderId="409" xfId="0" applyFont="1" applyBorder="1" applyProtection="1">
      <protection hidden="1"/>
    </xf>
    <xf numFmtId="0" fontId="145" fillId="0" borderId="398" xfId="0" applyFont="1" applyBorder="1" applyProtection="1">
      <protection hidden="1"/>
    </xf>
    <xf numFmtId="0" fontId="149" fillId="0" borderId="401" xfId="0" applyFont="1" applyBorder="1" applyAlignment="1" applyProtection="1">
      <alignment horizontal="center" vertical="center"/>
      <protection hidden="1"/>
    </xf>
    <xf numFmtId="0" fontId="151" fillId="0" borderId="410" xfId="0" applyFont="1" applyBorder="1" applyAlignment="1" applyProtection="1">
      <alignment horizontal="center" vertical="center"/>
      <protection hidden="1"/>
    </xf>
    <xf numFmtId="0" fontId="149" fillId="0" borderId="411" xfId="0" applyFont="1" applyBorder="1" applyAlignment="1" applyProtection="1">
      <alignment horizontal="center" vertical="center"/>
      <protection hidden="1"/>
    </xf>
    <xf numFmtId="0" fontId="145" fillId="0" borderId="383" xfId="0" applyFont="1" applyBorder="1" applyProtection="1">
      <protection hidden="1"/>
    </xf>
    <xf numFmtId="0" fontId="156" fillId="0" borderId="412" xfId="0" applyFont="1" applyBorder="1" applyAlignment="1" applyProtection="1">
      <alignment horizontal="center" vertical="center"/>
      <protection hidden="1"/>
    </xf>
    <xf numFmtId="41" fontId="149" fillId="0" borderId="296" xfId="33" applyNumberFormat="1" applyFont="1" applyBorder="1" applyAlignment="1" applyProtection="1">
      <alignment horizontal="left" vertical="center"/>
      <protection hidden="1"/>
    </xf>
    <xf numFmtId="0" fontId="151" fillId="0" borderId="399" xfId="0" applyFont="1" applyBorder="1" applyProtection="1">
      <protection hidden="1"/>
    </xf>
    <xf numFmtId="41" fontId="149" fillId="0" borderId="402" xfId="33" applyNumberFormat="1" applyFont="1" applyBorder="1" applyAlignment="1" applyProtection="1">
      <alignment horizontal="center" vertical="center"/>
      <protection hidden="1"/>
    </xf>
    <xf numFmtId="0" fontId="30" fillId="51" borderId="0" xfId="43" applyFont="1" applyFill="1" applyBorder="1" applyAlignment="1"/>
    <xf numFmtId="0" fontId="19" fillId="44" borderId="414" xfId="41" applyFill="1" applyBorder="1"/>
    <xf numFmtId="0" fontId="0" fillId="44" borderId="415" xfId="0" applyFill="1" applyBorder="1"/>
    <xf numFmtId="0" fontId="0" fillId="44" borderId="416" xfId="0" applyFill="1" applyBorder="1"/>
    <xf numFmtId="0" fontId="19" fillId="44" borderId="105" xfId="41" applyFill="1" applyBorder="1"/>
    <xf numFmtId="0" fontId="0" fillId="44" borderId="0" xfId="0" applyFill="1" applyBorder="1"/>
    <xf numFmtId="0" fontId="0" fillId="44" borderId="106" xfId="0" applyFill="1" applyBorder="1"/>
    <xf numFmtId="0" fontId="138" fillId="44" borderId="105" xfId="57" applyFill="1" applyBorder="1" applyAlignment="1" applyProtection="1"/>
    <xf numFmtId="175" fontId="158" fillId="0" borderId="273" xfId="0" applyNumberFormat="1" applyFont="1" applyFill="1" applyBorder="1" applyAlignment="1">
      <alignment shrinkToFit="1"/>
    </xf>
    <xf numFmtId="175" fontId="158" fillId="0" borderId="206" xfId="0" applyNumberFormat="1" applyFont="1" applyFill="1" applyBorder="1" applyAlignment="1">
      <alignment shrinkToFit="1"/>
    </xf>
    <xf numFmtId="175" fontId="158" fillId="0" borderId="223" xfId="0" applyNumberFormat="1" applyFont="1" applyFill="1" applyBorder="1" applyAlignment="1">
      <alignment shrinkToFit="1"/>
    </xf>
    <xf numFmtId="175" fontId="162" fillId="0" borderId="269" xfId="0" applyNumberFormat="1" applyFont="1" applyFill="1" applyBorder="1" applyAlignment="1">
      <alignment shrinkToFit="1"/>
    </xf>
    <xf numFmtId="165" fontId="158" fillId="0" borderId="263" xfId="0" applyNumberFormat="1" applyFont="1" applyFill="1" applyBorder="1" applyAlignment="1" applyProtection="1">
      <alignment shrinkToFit="1"/>
    </xf>
    <xf numFmtId="165" fontId="158" fillId="0" borderId="264" xfId="0" applyNumberFormat="1" applyFont="1" applyFill="1" applyBorder="1" applyAlignment="1">
      <alignment shrinkToFit="1"/>
    </xf>
    <xf numFmtId="165" fontId="158" fillId="0" borderId="265" xfId="0" applyNumberFormat="1" applyFont="1" applyFill="1" applyBorder="1" applyAlignment="1">
      <alignment shrinkToFit="1"/>
    </xf>
    <xf numFmtId="175" fontId="158" fillId="0" borderId="239" xfId="0" applyNumberFormat="1" applyFont="1" applyFill="1" applyBorder="1" applyAlignment="1">
      <alignment shrinkToFit="1"/>
    </xf>
    <xf numFmtId="175" fontId="158" fillId="0" borderId="265" xfId="0" applyNumberFormat="1" applyFont="1" applyFill="1" applyBorder="1" applyAlignment="1">
      <alignment shrinkToFit="1"/>
    </xf>
    <xf numFmtId="175" fontId="159" fillId="0" borderId="217" xfId="0" applyNumberFormat="1" applyFont="1" applyFill="1" applyBorder="1" applyAlignment="1">
      <alignment vertical="center" shrinkToFit="1"/>
    </xf>
    <xf numFmtId="175" fontId="159" fillId="0" borderId="206" xfId="0" applyNumberFormat="1" applyFont="1" applyFill="1" applyBorder="1" applyAlignment="1">
      <alignment vertical="center" shrinkToFit="1"/>
    </xf>
    <xf numFmtId="175" fontId="159" fillId="0" borderId="223" xfId="0" applyNumberFormat="1" applyFont="1" applyFill="1" applyBorder="1" applyAlignment="1">
      <alignment vertical="center" shrinkToFit="1"/>
    </xf>
    <xf numFmtId="175" fontId="162" fillId="0" borderId="271" xfId="0" applyNumberFormat="1" applyFont="1" applyFill="1" applyBorder="1" applyAlignment="1">
      <alignment vertical="center" shrinkToFit="1"/>
    </xf>
    <xf numFmtId="175" fontId="159" fillId="0" borderId="263" xfId="0" applyNumberFormat="1" applyFont="1" applyFill="1" applyBorder="1" applyAlignment="1">
      <alignment vertical="center" shrinkToFit="1"/>
    </xf>
    <xf numFmtId="175" fontId="159" fillId="0" borderId="264" xfId="0" applyNumberFormat="1" applyFont="1" applyFill="1" applyBorder="1" applyAlignment="1">
      <alignment vertical="center" shrinkToFit="1"/>
    </xf>
    <xf numFmtId="175" fontId="159" fillId="0" borderId="265" xfId="0" applyNumberFormat="1" applyFont="1" applyFill="1" applyBorder="1" applyAlignment="1">
      <alignment vertical="center" shrinkToFit="1"/>
    </xf>
    <xf numFmtId="175" fontId="162" fillId="0" borderId="242" xfId="0" applyNumberFormat="1" applyFont="1" applyFill="1" applyBorder="1" applyAlignment="1">
      <alignment horizontal="right" vertical="center" shrinkToFit="1"/>
    </xf>
    <xf numFmtId="175" fontId="163" fillId="0" borderId="273" xfId="0" applyNumberFormat="1" applyFont="1" applyFill="1" applyBorder="1" applyAlignment="1">
      <alignment vertical="center"/>
    </xf>
    <xf numFmtId="175" fontId="163" fillId="0" borderId="206" xfId="0" applyNumberFormat="1" applyFont="1" applyFill="1" applyBorder="1" applyAlignment="1">
      <alignment vertical="center"/>
    </xf>
    <xf numFmtId="175" fontId="162" fillId="0" borderId="250" xfId="0" applyNumberFormat="1" applyFont="1" applyFill="1" applyBorder="1" applyAlignment="1">
      <alignment vertical="center"/>
    </xf>
    <xf numFmtId="175" fontId="159" fillId="0" borderId="263" xfId="0" applyNumberFormat="1" applyFont="1" applyFill="1" applyBorder="1" applyAlignment="1">
      <alignment vertical="center"/>
    </xf>
    <xf numFmtId="175" fontId="159" fillId="0" borderId="264" xfId="0" applyNumberFormat="1" applyFont="1" applyFill="1" applyBorder="1" applyAlignment="1">
      <alignment vertical="center"/>
    </xf>
    <xf numFmtId="166" fontId="133" fillId="0" borderId="278" xfId="0" applyNumberFormat="1" applyFont="1" applyFill="1" applyBorder="1" applyAlignment="1">
      <alignment horizontal="right" vertical="center"/>
    </xf>
    <xf numFmtId="166" fontId="164" fillId="0" borderId="279" xfId="0" applyNumberFormat="1" applyFont="1" applyFill="1" applyBorder="1" applyAlignment="1">
      <alignment horizontal="right" vertical="center"/>
    </xf>
    <xf numFmtId="175" fontId="160" fillId="0" borderId="280" xfId="0" applyNumberFormat="1" applyFont="1" applyFill="1" applyBorder="1" applyAlignment="1"/>
    <xf numFmtId="175" fontId="160" fillId="0" borderId="198" xfId="0" applyNumberFormat="1" applyFont="1" applyFill="1" applyBorder="1" applyAlignment="1"/>
    <xf numFmtId="175" fontId="160" fillId="0" borderId="193" xfId="0" applyNumberFormat="1" applyFont="1" applyFill="1" applyBorder="1" applyAlignment="1"/>
    <xf numFmtId="175" fontId="160" fillId="0" borderId="224" xfId="0" applyNumberFormat="1" applyFont="1" applyFill="1" applyBorder="1" applyAlignment="1"/>
    <xf numFmtId="175" fontId="133" fillId="0" borderId="269" xfId="0" applyNumberFormat="1" applyFont="1" applyBorder="1" applyAlignment="1"/>
    <xf numFmtId="175" fontId="160" fillId="0" borderId="0" xfId="0" applyNumberFormat="1" applyFont="1" applyFill="1" applyBorder="1" applyAlignment="1"/>
    <xf numFmtId="175" fontId="160" fillId="0" borderId="201" xfId="0" applyNumberFormat="1" applyFont="1" applyFill="1" applyBorder="1" applyAlignment="1"/>
    <xf numFmtId="175" fontId="160" fillId="0" borderId="225" xfId="0" applyNumberFormat="1" applyFont="1" applyFill="1" applyBorder="1" applyAlignment="1"/>
    <xf numFmtId="175" fontId="160" fillId="0" borderId="197" xfId="0" applyNumberFormat="1" applyFont="1" applyFill="1" applyBorder="1" applyAlignment="1"/>
    <xf numFmtId="175" fontId="133" fillId="0" borderId="271" xfId="0" applyNumberFormat="1" applyFont="1" applyBorder="1" applyAlignment="1"/>
    <xf numFmtId="175" fontId="160" fillId="0" borderId="239" xfId="0" applyNumberFormat="1" applyFont="1" applyBorder="1" applyAlignment="1"/>
    <xf numFmtId="175" fontId="160" fillId="0" borderId="247" xfId="0" applyNumberFormat="1" applyFont="1" applyBorder="1" applyAlignment="1"/>
    <xf numFmtId="175" fontId="160" fillId="0" borderId="256" xfId="0" applyNumberFormat="1" applyFont="1" applyBorder="1" applyAlignment="1"/>
    <xf numFmtId="175" fontId="160" fillId="0" borderId="261" xfId="0" applyNumberFormat="1" applyFont="1" applyBorder="1" applyAlignment="1"/>
    <xf numFmtId="175" fontId="133" fillId="0" borderId="270" xfId="0" applyNumberFormat="1" applyFont="1" applyBorder="1" applyAlignment="1"/>
    <xf numFmtId="0" fontId="101" fillId="0" borderId="310" xfId="0" applyFont="1" applyFill="1" applyBorder="1" applyAlignment="1">
      <alignment horizontal="center" vertical="center"/>
    </xf>
    <xf numFmtId="0" fontId="0" fillId="0" borderId="0" xfId="0" applyProtection="1">
      <protection hidden="1"/>
    </xf>
    <xf numFmtId="0" fontId="21" fillId="0" borderId="0" xfId="0" applyFont="1" applyAlignment="1" applyProtection="1">
      <alignment horizontal="left"/>
      <protection hidden="1"/>
    </xf>
    <xf numFmtId="0" fontId="90" fillId="0" borderId="0" xfId="0" applyFont="1" applyProtection="1">
      <protection hidden="1"/>
    </xf>
    <xf numFmtId="0" fontId="68" fillId="0" borderId="6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54" fillId="0" borderId="0" xfId="0" applyFont="1" applyProtection="1">
      <protection hidden="1"/>
    </xf>
    <xf numFmtId="0" fontId="68" fillId="0" borderId="0" xfId="0" applyFont="1" applyProtection="1">
      <protection hidden="1"/>
    </xf>
    <xf numFmtId="0" fontId="24" fillId="0" borderId="0" xfId="0" applyFont="1" applyBorder="1" applyProtection="1">
      <protection hidden="1"/>
    </xf>
    <xf numFmtId="0" fontId="54" fillId="0" borderId="0" xfId="0" applyFont="1" applyBorder="1" applyProtection="1">
      <protection hidden="1"/>
    </xf>
    <xf numFmtId="0" fontId="32" fillId="25" borderId="0" xfId="0" applyFont="1" applyFill="1" applyAlignment="1" applyProtection="1">
      <alignment horizontal="right"/>
      <protection hidden="1"/>
    </xf>
    <xf numFmtId="0" fontId="0" fillId="25" borderId="0" xfId="0" applyFill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0" fontId="133" fillId="51" borderId="142" xfId="43" applyFont="1" applyFill="1" applyBorder="1" applyAlignment="1">
      <alignment horizontal="center" vertical="center"/>
    </xf>
    <xf numFmtId="0" fontId="133" fillId="51" borderId="143" xfId="43" applyFont="1" applyFill="1" applyBorder="1" applyAlignment="1">
      <alignment horizontal="center" vertical="center"/>
    </xf>
    <xf numFmtId="0" fontId="27" fillId="51" borderId="0" xfId="41" applyFont="1" applyFill="1" applyBorder="1" applyAlignment="1">
      <alignment horizontal="center" shrinkToFit="1"/>
    </xf>
    <xf numFmtId="0" fontId="28" fillId="51" borderId="0" xfId="0" applyFont="1" applyFill="1" applyBorder="1" applyAlignment="1">
      <alignment horizontal="center" shrinkToFit="1"/>
    </xf>
    <xf numFmtId="14" fontId="19" fillId="0" borderId="0" xfId="41" applyNumberFormat="1" applyFill="1" applyAlignment="1">
      <alignment horizontal="center"/>
    </xf>
    <xf numFmtId="0" fontId="19" fillId="0" borderId="0" xfId="41" applyFill="1" applyAlignment="1">
      <alignment horizontal="center"/>
    </xf>
    <xf numFmtId="4" fontId="22" fillId="26" borderId="152" xfId="0" applyNumberFormat="1" applyFont="1" applyFill="1" applyBorder="1" applyAlignment="1" applyProtection="1">
      <alignment wrapText="1" shrinkToFit="1"/>
      <protection locked="0"/>
    </xf>
    <xf numFmtId="0" fontId="0" fillId="0" borderId="153" xfId="0" applyBorder="1" applyAlignment="1" applyProtection="1">
      <alignment shrinkToFit="1"/>
      <protection locked="0"/>
    </xf>
    <xf numFmtId="0" fontId="57" fillId="36" borderId="33" xfId="0" applyFont="1" applyFill="1" applyBorder="1" applyAlignment="1" applyProtection="1">
      <alignment horizontal="center" vertical="center" textRotation="90" shrinkToFit="1"/>
      <protection locked="0"/>
    </xf>
    <xf numFmtId="0" fontId="24" fillId="0" borderId="61" xfId="0" applyFont="1" applyBorder="1" applyAlignment="1">
      <alignment horizontal="center" textRotation="90" shrinkToFit="1"/>
    </xf>
    <xf numFmtId="0" fontId="24" fillId="0" borderId="52" xfId="0" applyFont="1" applyBorder="1" applyAlignment="1">
      <alignment horizontal="center" textRotation="90" shrinkToFit="1"/>
    </xf>
    <xf numFmtId="0" fontId="22" fillId="37" borderId="144" xfId="0" applyFont="1" applyFill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53" fillId="38" borderId="145" xfId="0" applyFont="1" applyFill="1" applyBorder="1" applyAlignment="1">
      <alignment horizontal="center" vertical="center" shrinkToFit="1"/>
    </xf>
    <xf numFmtId="0" fontId="21" fillId="38" borderId="36" xfId="0" applyFont="1" applyFill="1" applyBorder="1" applyAlignment="1">
      <alignment horizontal="center" vertical="center" shrinkToFit="1"/>
    </xf>
    <xf numFmtId="0" fontId="57" fillId="36" borderId="32" xfId="0" applyFont="1" applyFill="1" applyBorder="1" applyAlignment="1" applyProtection="1">
      <alignment horizontal="center" vertical="center" shrinkToFit="1"/>
      <protection locked="0"/>
    </xf>
    <xf numFmtId="0" fontId="57" fillId="36" borderId="29" xfId="0" applyFont="1" applyFill="1" applyBorder="1" applyAlignment="1" applyProtection="1">
      <alignment horizontal="center" vertical="center" shrinkToFit="1"/>
      <protection locked="0"/>
    </xf>
    <xf numFmtId="0" fontId="43" fillId="37" borderId="146" xfId="0" applyFont="1" applyFill="1" applyBorder="1" applyAlignment="1" applyProtection="1">
      <alignment horizontal="center" vertical="center" textRotation="90" shrinkToFit="1"/>
      <protection locked="0"/>
    </xf>
    <xf numFmtId="0" fontId="87" fillId="37" borderId="147" xfId="0" applyFont="1" applyFill="1" applyBorder="1" applyAlignment="1">
      <alignment horizontal="center" vertical="center" textRotation="90" shrinkToFit="1"/>
    </xf>
    <xf numFmtId="0" fontId="87" fillId="37" borderId="148" xfId="0" applyFont="1" applyFill="1" applyBorder="1" applyAlignment="1">
      <alignment horizontal="center" vertical="center" textRotation="90" shrinkToFit="1"/>
    </xf>
    <xf numFmtId="0" fontId="53" fillId="41" borderId="33" xfId="0" applyFont="1" applyFill="1" applyBorder="1" applyAlignment="1" applyProtection="1">
      <alignment horizontal="center" vertical="center" textRotation="90" shrinkToFit="1"/>
      <protection locked="0"/>
    </xf>
    <xf numFmtId="0" fontId="53" fillId="41" borderId="61" xfId="0" applyFont="1" applyFill="1" applyBorder="1" applyAlignment="1">
      <alignment horizontal="center" vertical="center" textRotation="90" shrinkToFit="1"/>
    </xf>
    <xf numFmtId="0" fontId="53" fillId="41" borderId="52" xfId="0" applyFont="1" applyFill="1" applyBorder="1" applyAlignment="1">
      <alignment horizontal="center" vertical="center" textRotation="90" shrinkToFit="1"/>
    </xf>
    <xf numFmtId="0" fontId="58" fillId="24" borderId="33" xfId="0" applyFont="1" applyFill="1" applyBorder="1" applyAlignment="1" applyProtection="1">
      <alignment horizontal="center" vertical="center" textRotation="90" shrinkToFit="1"/>
      <protection locked="0"/>
    </xf>
    <xf numFmtId="0" fontId="58" fillId="24" borderId="61" xfId="0" applyFont="1" applyFill="1" applyBorder="1" applyAlignment="1">
      <alignment horizontal="center" vertical="center" textRotation="90" shrinkToFit="1"/>
    </xf>
    <xf numFmtId="0" fontId="81" fillId="24" borderId="23" xfId="0" applyFont="1" applyFill="1" applyBorder="1" applyAlignment="1" applyProtection="1">
      <alignment horizontal="center" vertical="center" shrinkToFit="1"/>
      <protection locked="0"/>
    </xf>
    <xf numFmtId="0" fontId="81" fillId="24" borderId="29" xfId="0" applyFont="1" applyFill="1" applyBorder="1" applyAlignment="1" applyProtection="1">
      <alignment horizontal="center" vertical="center" shrinkToFit="1"/>
      <protection locked="0"/>
    </xf>
    <xf numFmtId="9" fontId="65" fillId="31" borderId="154" xfId="0" applyNumberFormat="1" applyFont="1" applyFill="1" applyBorder="1" applyAlignment="1" applyProtection="1">
      <alignment horizontal="center" vertical="center" wrapText="1" shrinkToFit="1"/>
      <protection locked="0"/>
    </xf>
    <xf numFmtId="0" fontId="26" fillId="0" borderId="155" xfId="0" applyFont="1" applyBorder="1" applyAlignment="1" applyProtection="1">
      <alignment horizontal="center" vertical="center" wrapText="1" shrinkToFit="1"/>
      <protection locked="0"/>
    </xf>
    <xf numFmtId="0" fontId="52" fillId="24" borderId="36" xfId="0" applyFont="1" applyFill="1" applyBorder="1" applyAlignment="1" applyProtection="1">
      <alignment vertical="center" shrinkToFit="1"/>
    </xf>
    <xf numFmtId="0" fontId="0" fillId="0" borderId="36" xfId="0" applyBorder="1" applyAlignment="1">
      <alignment vertical="center" shrinkToFit="1"/>
    </xf>
    <xf numFmtId="0" fontId="52" fillId="24" borderId="36" xfId="0" applyFont="1" applyFill="1" applyBorder="1" applyAlignment="1" applyProtection="1">
      <alignment horizontal="center" vertical="center" textRotation="90" shrinkToFit="1"/>
      <protection locked="0"/>
    </xf>
    <xf numFmtId="0" fontId="58" fillId="24" borderId="0" xfId="0" applyFont="1" applyFill="1" applyAlignment="1">
      <alignment horizontal="center" vertical="center" textRotation="90"/>
    </xf>
    <xf numFmtId="0" fontId="58" fillId="24" borderId="19" xfId="0" applyFont="1" applyFill="1" applyBorder="1" applyAlignment="1">
      <alignment horizontal="center" vertical="center" textRotation="90"/>
    </xf>
    <xf numFmtId="0" fontId="70" fillId="24" borderId="145" xfId="0" applyFont="1" applyFill="1" applyBorder="1" applyAlignment="1">
      <alignment horizontal="center" vertical="center" shrinkToFit="1"/>
    </xf>
    <xf numFmtId="0" fontId="0" fillId="0" borderId="36" xfId="0" applyBorder="1"/>
    <xf numFmtId="0" fontId="70" fillId="24" borderId="33" xfId="0" applyFont="1" applyFill="1" applyBorder="1" applyAlignment="1" applyProtection="1">
      <alignment horizontal="center" vertical="center" textRotation="90" shrinkToFit="1"/>
      <protection locked="0"/>
    </xf>
    <xf numFmtId="0" fontId="72" fillId="24" borderId="61" xfId="0" applyFont="1" applyFill="1" applyBorder="1" applyAlignment="1">
      <alignment horizontal="center" vertical="center" textRotation="90" shrinkToFit="1"/>
    </xf>
    <xf numFmtId="0" fontId="0" fillId="0" borderId="61" xfId="0" applyBorder="1" applyAlignment="1">
      <alignment horizontal="center" shrinkToFit="1"/>
    </xf>
    <xf numFmtId="0" fontId="0" fillId="0" borderId="52" xfId="0" applyBorder="1" applyAlignment="1">
      <alignment horizontal="center" shrinkToFit="1"/>
    </xf>
    <xf numFmtId="0" fontId="78" fillId="42" borderId="150" xfId="40" applyFont="1" applyFill="1" applyBorder="1" applyAlignment="1">
      <alignment horizontal="center" vertical="center" wrapText="1" shrinkToFit="1"/>
    </xf>
    <xf numFmtId="0" fontId="78" fillId="42" borderId="48" xfId="0" applyFont="1" applyFill="1" applyBorder="1" applyAlignment="1">
      <alignment horizontal="center" vertical="center" wrapText="1" shrinkToFit="1"/>
    </xf>
    <xf numFmtId="0" fontId="78" fillId="42" borderId="151" xfId="0" applyFont="1" applyFill="1" applyBorder="1" applyAlignment="1">
      <alignment horizontal="center" vertical="center" wrapText="1" shrinkToFit="1"/>
    </xf>
    <xf numFmtId="0" fontId="78" fillId="42" borderId="46" xfId="0" applyFont="1" applyFill="1" applyBorder="1" applyAlignment="1">
      <alignment horizontal="center" vertical="center" wrapText="1" shrinkToFit="1"/>
    </xf>
    <xf numFmtId="4" fontId="79" fillId="33" borderId="46" xfId="0" applyNumberFormat="1" applyFont="1" applyFill="1" applyBorder="1" applyAlignment="1">
      <alignment horizontal="center" shrinkToFit="1"/>
    </xf>
    <xf numFmtId="0" fontId="79" fillId="0" borderId="46" xfId="0" applyFont="1" applyBorder="1" applyAlignment="1">
      <alignment horizontal="center" shrinkToFit="1"/>
    </xf>
    <xf numFmtId="0" fontId="46" fillId="29" borderId="167" xfId="0" applyFont="1" applyFill="1" applyBorder="1" applyAlignment="1">
      <alignment horizontal="center" vertical="center" textRotation="90" shrinkToFit="1"/>
    </xf>
    <xf numFmtId="0" fontId="46" fillId="29" borderId="170" xfId="0" applyFont="1" applyFill="1" applyBorder="1" applyAlignment="1">
      <alignment horizontal="center" vertical="center" textRotation="90" shrinkToFit="1"/>
    </xf>
    <xf numFmtId="0" fontId="46" fillId="29" borderId="178" xfId="0" applyFont="1" applyFill="1" applyBorder="1" applyAlignment="1">
      <alignment horizontal="center" vertical="center" textRotation="90" shrinkToFit="1"/>
    </xf>
    <xf numFmtId="4" fontId="22" fillId="26" borderId="149" xfId="0" applyNumberFormat="1" applyFont="1" applyFill="1" applyBorder="1" applyAlignment="1" applyProtection="1">
      <alignment shrinkToFit="1"/>
      <protection locked="0"/>
    </xf>
    <xf numFmtId="0" fontId="0" fillId="0" borderId="135" xfId="0" applyBorder="1" applyAlignment="1" applyProtection="1">
      <alignment shrinkToFit="1"/>
      <protection locked="0"/>
    </xf>
    <xf numFmtId="0" fontId="83" fillId="39" borderId="33" xfId="0" applyFont="1" applyFill="1" applyBorder="1" applyAlignment="1" applyProtection="1">
      <alignment horizontal="center" vertical="center" textRotation="255" shrinkToFit="1"/>
      <protection locked="0"/>
    </xf>
    <xf numFmtId="0" fontId="83" fillId="39" borderId="61" xfId="0" applyFont="1" applyFill="1" applyBorder="1" applyAlignment="1">
      <alignment horizontal="center" vertical="center" textRotation="255" shrinkToFit="1"/>
    </xf>
    <xf numFmtId="0" fontId="0" fillId="0" borderId="61" xfId="0" applyBorder="1" applyAlignment="1">
      <alignment horizontal="center" vertical="center" textRotation="255" shrinkToFit="1"/>
    </xf>
    <xf numFmtId="0" fontId="0" fillId="0" borderId="52" xfId="0" applyBorder="1" applyAlignment="1">
      <alignment horizontal="center" vertical="center" textRotation="255" shrinkToFit="1"/>
    </xf>
    <xf numFmtId="0" fontId="53" fillId="30" borderId="17" xfId="0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26" fillId="31" borderId="27" xfId="40" applyFont="1" applyFill="1" applyBorder="1" applyAlignment="1">
      <alignment horizontal="left" shrinkToFit="1"/>
    </xf>
    <xf numFmtId="0" fontId="0" fillId="31" borderId="25" xfId="0" applyFill="1" applyBorder="1" applyAlignment="1">
      <alignment shrinkToFit="1"/>
    </xf>
    <xf numFmtId="0" fontId="24" fillId="31" borderId="27" xfId="40" applyFont="1" applyFill="1" applyBorder="1" applyAlignment="1">
      <alignment horizontal="left" shrinkToFit="1"/>
    </xf>
    <xf numFmtId="0" fontId="46" fillId="29" borderId="0" xfId="0" applyFont="1" applyFill="1" applyAlignment="1">
      <alignment horizontal="center" vertical="center" textRotation="90" shrinkToFit="1"/>
    </xf>
    <xf numFmtId="0" fontId="56" fillId="24" borderId="36" xfId="0" applyFont="1" applyFill="1" applyBorder="1" applyAlignment="1" applyProtection="1">
      <alignment horizontal="center" vertical="center" textRotation="90" wrapText="1" shrinkToFit="1"/>
    </xf>
    <xf numFmtId="0" fontId="61" fillId="0" borderId="0" xfId="0" applyFont="1" applyAlignment="1" applyProtection="1">
      <alignment horizontal="center" vertical="center"/>
    </xf>
    <xf numFmtId="0" fontId="61" fillId="0" borderId="15" xfId="0" applyFont="1" applyBorder="1" applyAlignment="1" applyProtection="1">
      <alignment horizontal="center" vertical="center"/>
    </xf>
    <xf numFmtId="0" fontId="61" fillId="0" borderId="0" xfId="0" applyFont="1" applyBorder="1" applyAlignment="1" applyProtection="1">
      <alignment horizontal="center" vertical="center"/>
    </xf>
    <xf numFmtId="0" fontId="41" fillId="28" borderId="15" xfId="0" applyFont="1" applyFill="1" applyBorder="1" applyAlignment="1">
      <alignment vertical="center" shrinkToFit="1"/>
    </xf>
    <xf numFmtId="0" fontId="42" fillId="0" borderId="15" xfId="0" applyFont="1" applyBorder="1" applyAlignment="1">
      <alignment shrinkToFit="1"/>
    </xf>
    <xf numFmtId="0" fontId="42" fillId="0" borderId="156" xfId="0" applyFont="1" applyBorder="1" applyAlignment="1">
      <alignment shrinkToFit="1"/>
    </xf>
    <xf numFmtId="0" fontId="22" fillId="27" borderId="19" xfId="40" applyFont="1" applyFill="1" applyBorder="1" applyAlignment="1" applyProtection="1">
      <alignment horizontal="left" vertical="center" shrinkToFit="1"/>
    </xf>
    <xf numFmtId="0" fontId="21" fillId="27" borderId="19" xfId="0" applyFont="1" applyFill="1" applyBorder="1" applyAlignment="1">
      <alignment horizontal="left" vertical="center" shrinkToFit="1"/>
    </xf>
    <xf numFmtId="0" fontId="52" fillId="24" borderId="17" xfId="0" applyFont="1" applyFill="1" applyBorder="1" applyAlignment="1">
      <alignment horizontal="center" vertical="center" shrinkToFit="1"/>
    </xf>
    <xf numFmtId="0" fontId="52" fillId="24" borderId="36" xfId="0" applyFont="1" applyFill="1" applyBorder="1" applyAlignment="1">
      <alignment horizontal="center" vertical="center" shrinkToFit="1"/>
    </xf>
    <xf numFmtId="0" fontId="29" fillId="29" borderId="48" xfId="40" applyFont="1" applyFill="1" applyBorder="1" applyAlignment="1">
      <alignment horizontal="left" shrinkToFit="1"/>
    </xf>
    <xf numFmtId="0" fontId="0" fillId="0" borderId="48" xfId="0" applyBorder="1" applyAlignment="1">
      <alignment shrinkToFit="1"/>
    </xf>
    <xf numFmtId="0" fontId="84" fillId="40" borderId="144" xfId="0" applyFont="1" applyFill="1" applyBorder="1" applyAlignment="1">
      <alignment vertical="center" shrinkToFit="1"/>
    </xf>
    <xf numFmtId="0" fontId="85" fillId="40" borderId="36" xfId="0" applyFont="1" applyFill="1" applyBorder="1" applyAlignment="1">
      <alignment vertical="center" shrinkToFit="1"/>
    </xf>
    <xf numFmtId="0" fontId="46" fillId="29" borderId="168" xfId="0" applyFont="1" applyFill="1" applyBorder="1" applyAlignment="1">
      <alignment horizontal="center" vertical="center" textRotation="90" shrinkToFit="1"/>
    </xf>
    <xf numFmtId="0" fontId="46" fillId="29" borderId="0" xfId="0" applyFont="1" applyFill="1" applyBorder="1" applyAlignment="1">
      <alignment horizontal="center" vertical="center" textRotation="90" shrinkToFit="1"/>
    </xf>
    <xf numFmtId="0" fontId="46" fillId="29" borderId="180" xfId="0" applyFont="1" applyFill="1" applyBorder="1" applyAlignment="1">
      <alignment horizontal="center" vertical="center" textRotation="90" shrinkToFit="1"/>
    </xf>
    <xf numFmtId="0" fontId="0" fillId="0" borderId="0" xfId="0" applyBorder="1" applyAlignment="1">
      <alignment horizontal="left" vertical="center" shrinkToFit="1"/>
    </xf>
    <xf numFmtId="0" fontId="68" fillId="0" borderId="0" xfId="0" applyFont="1" applyBorder="1" applyAlignment="1">
      <alignment shrinkToFit="1"/>
    </xf>
    <xf numFmtId="0" fontId="68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0" xfId="0" applyBorder="1" applyAlignment="1">
      <alignment horizontal="left" vertical="center"/>
    </xf>
    <xf numFmtId="0" fontId="0" fillId="0" borderId="0" xfId="0" applyAlignment="1"/>
    <xf numFmtId="0" fontId="43" fillId="0" borderId="0" xfId="0" applyFont="1" applyBorder="1" applyAlignment="1">
      <alignment horizontal="center" vertical="center" shrinkToFit="1"/>
    </xf>
    <xf numFmtId="0" fontId="87" fillId="0" borderId="0" xfId="0" applyFont="1" applyAlignment="1">
      <alignment shrinkToFit="1"/>
    </xf>
    <xf numFmtId="49" fontId="68" fillId="0" borderId="72" xfId="0" applyNumberFormat="1" applyFont="1" applyBorder="1" applyAlignment="1" applyProtection="1">
      <alignment horizontal="center" shrinkToFit="1"/>
      <protection hidden="1"/>
    </xf>
    <xf numFmtId="0" fontId="0" fillId="0" borderId="71" xfId="0" applyBorder="1" applyAlignment="1" applyProtection="1">
      <alignment horizontal="center" shrinkToFit="1"/>
      <protection hidden="1"/>
    </xf>
    <xf numFmtId="43" fontId="21" fillId="0" borderId="63" xfId="33" applyFont="1" applyBorder="1" applyAlignment="1" applyProtection="1">
      <alignment horizontal="center" vertical="center" wrapText="1" shrinkToFit="1"/>
      <protection locked="0"/>
    </xf>
    <xf numFmtId="0" fontId="21" fillId="0" borderId="63" xfId="0" applyFont="1" applyBorder="1" applyAlignment="1">
      <alignment horizontal="center" vertical="center" wrapText="1" shrinkToFit="1"/>
    </xf>
    <xf numFmtId="43" fontId="21" fillId="0" borderId="72" xfId="33" applyFont="1" applyBorder="1" applyAlignment="1" applyProtection="1">
      <alignment horizontal="center" vertical="center" wrapText="1" shrinkToFit="1"/>
      <protection locked="0"/>
    </xf>
    <xf numFmtId="0" fontId="21" fillId="0" borderId="71" xfId="0" applyFont="1" applyBorder="1" applyAlignment="1">
      <alignment horizontal="center" vertical="center" shrinkToFit="1"/>
    </xf>
    <xf numFmtId="0" fontId="91" fillId="0" borderId="0" xfId="0" applyFont="1" applyBorder="1" applyAlignment="1">
      <alignment shrinkToFit="1"/>
    </xf>
    <xf numFmtId="0" fontId="21" fillId="0" borderId="63" xfId="0" applyFont="1" applyBorder="1" applyAlignment="1">
      <alignment horizontal="center" vertical="center" shrinkToFit="1"/>
    </xf>
    <xf numFmtId="0" fontId="21" fillId="0" borderId="72" xfId="0" applyFont="1" applyBorder="1" applyAlignment="1">
      <alignment horizontal="center" wrapText="1" shrinkToFit="1"/>
    </xf>
    <xf numFmtId="0" fontId="21" fillId="0" borderId="71" xfId="0" applyFont="1" applyBorder="1" applyAlignment="1">
      <alignment horizontal="center" wrapText="1" shrinkToFit="1"/>
    </xf>
    <xf numFmtId="0" fontId="68" fillId="0" borderId="0" xfId="0" applyFont="1" applyFill="1" applyBorder="1" applyAlignment="1" applyProtection="1">
      <alignment vertical="center" shrinkToFit="1"/>
      <protection hidden="1"/>
    </xf>
    <xf numFmtId="0" fontId="68" fillId="0" borderId="0" xfId="0" applyFont="1" applyBorder="1" applyAlignment="1" applyProtection="1">
      <alignment vertical="center" shrinkToFit="1"/>
      <protection hidden="1"/>
    </xf>
    <xf numFmtId="14" fontId="24" fillId="0" borderId="0" xfId="0" applyNumberFormat="1" applyFont="1" applyBorder="1" applyAlignment="1" applyProtection="1">
      <alignment horizontal="left" shrinkToFit="1"/>
      <protection locked="0"/>
    </xf>
    <xf numFmtId="0" fontId="0" fillId="0" borderId="0" xfId="0" applyAlignment="1">
      <alignment horizontal="left" shrinkToFit="1"/>
    </xf>
    <xf numFmtId="0" fontId="0" fillId="0" borderId="0" xfId="0" applyAlignment="1" applyProtection="1">
      <alignment horizontal="left" shrinkToFit="1"/>
      <protection locked="0"/>
    </xf>
    <xf numFmtId="183" fontId="157" fillId="0" borderId="417" xfId="0" applyNumberFormat="1" applyFont="1" applyFill="1" applyBorder="1" applyAlignment="1">
      <alignment horizontal="center" vertical="center"/>
    </xf>
    <xf numFmtId="183" fontId="157" fillId="0" borderId="222" xfId="0" applyNumberFormat="1" applyFont="1" applyFill="1" applyBorder="1" applyAlignment="1">
      <alignment horizontal="center" vertical="center"/>
    </xf>
    <xf numFmtId="0" fontId="98" fillId="0" borderId="254" xfId="0" applyFont="1" applyFill="1" applyBorder="1" applyAlignment="1">
      <alignment horizontal="center" vertical="center"/>
    </xf>
    <xf numFmtId="0" fontId="98" fillId="0" borderId="226" xfId="0" applyFont="1" applyFill="1" applyBorder="1" applyAlignment="1">
      <alignment horizontal="center" vertical="center"/>
    </xf>
    <xf numFmtId="0" fontId="98" fillId="0" borderId="238" xfId="0" applyFont="1" applyFill="1" applyBorder="1" applyAlignment="1">
      <alignment horizontal="center" vertical="center"/>
    </xf>
    <xf numFmtId="0" fontId="98" fillId="0" borderId="215" xfId="0" applyFont="1" applyFill="1" applyBorder="1" applyAlignment="1">
      <alignment horizontal="center" vertical="center"/>
    </xf>
    <xf numFmtId="0" fontId="98" fillId="0" borderId="255" xfId="0" applyFont="1" applyFill="1" applyBorder="1" applyAlignment="1">
      <alignment horizontal="center" vertical="center"/>
    </xf>
    <xf numFmtId="0" fontId="98" fillId="0" borderId="228" xfId="0" applyFont="1" applyFill="1" applyBorder="1" applyAlignment="1">
      <alignment horizontal="center" vertical="center"/>
    </xf>
    <xf numFmtId="0" fontId="104" fillId="0" borderId="235" xfId="0" applyFont="1" applyBorder="1" applyAlignment="1">
      <alignment horizontal="center" vertical="center"/>
    </xf>
    <xf numFmtId="0" fontId="104" fillId="0" borderId="255" xfId="0" applyFont="1" applyBorder="1" applyAlignment="1">
      <alignment horizontal="center" vertical="center"/>
    </xf>
    <xf numFmtId="0" fontId="108" fillId="0" borderId="254" xfId="0" applyFont="1" applyFill="1" applyBorder="1" applyAlignment="1">
      <alignment horizontal="center" vertical="center" shrinkToFit="1"/>
    </xf>
    <xf numFmtId="0" fontId="108" fillId="0" borderId="226" xfId="0" applyFont="1" applyFill="1" applyBorder="1" applyAlignment="1">
      <alignment horizontal="center" vertical="center" shrinkToFit="1"/>
    </xf>
    <xf numFmtId="0" fontId="108" fillId="0" borderId="255" xfId="0" applyFont="1" applyFill="1" applyBorder="1" applyAlignment="1">
      <alignment horizontal="center" vertical="center" shrinkToFit="1"/>
    </xf>
    <xf numFmtId="0" fontId="108" fillId="0" borderId="228" xfId="0" applyFont="1" applyFill="1" applyBorder="1" applyAlignment="1">
      <alignment horizontal="center" vertical="center" shrinkToFit="1"/>
    </xf>
    <xf numFmtId="0" fontId="108" fillId="0" borderId="227" xfId="0" applyFont="1" applyFill="1" applyBorder="1" applyAlignment="1">
      <alignment horizontal="center" vertical="center"/>
    </xf>
    <xf numFmtId="0" fontId="108" fillId="0" borderId="190" xfId="0" applyFont="1" applyFill="1" applyBorder="1" applyAlignment="1">
      <alignment horizontal="center" vertical="center"/>
    </xf>
    <xf numFmtId="0" fontId="108" fillId="0" borderId="226" xfId="0" applyFont="1" applyFill="1" applyBorder="1" applyAlignment="1">
      <alignment horizontal="center" vertical="center"/>
    </xf>
    <xf numFmtId="0" fontId="108" fillId="0" borderId="230" xfId="0" applyFont="1" applyFill="1" applyBorder="1" applyAlignment="1">
      <alignment horizontal="center" vertical="center"/>
    </xf>
    <xf numFmtId="0" fontId="108" fillId="0" borderId="187" xfId="0" applyFont="1" applyFill="1" applyBorder="1" applyAlignment="1">
      <alignment horizontal="center" vertical="center"/>
    </xf>
    <xf numFmtId="0" fontId="108" fillId="0" borderId="228" xfId="0" applyFont="1" applyFill="1" applyBorder="1" applyAlignment="1">
      <alignment horizontal="center" vertical="center"/>
    </xf>
    <xf numFmtId="0" fontId="22" fillId="0" borderId="201" xfId="0" applyFont="1" applyFill="1" applyBorder="1" applyAlignment="1">
      <alignment horizontal="center" vertical="center" shrinkToFit="1"/>
    </xf>
    <xf numFmtId="0" fontId="22" fillId="0" borderId="247" xfId="0" applyFont="1" applyFill="1" applyBorder="1" applyAlignment="1">
      <alignment horizontal="center" vertical="center" shrinkToFit="1"/>
    </xf>
    <xf numFmtId="0" fontId="105" fillId="0" borderId="98" xfId="0" applyFont="1" applyFill="1" applyBorder="1" applyAlignment="1" applyProtection="1">
      <alignment horizontal="center" shrinkToFit="1"/>
    </xf>
    <xf numFmtId="0" fontId="102" fillId="0" borderId="0" xfId="0" applyFont="1" applyBorder="1" applyAlignment="1" applyProtection="1">
      <alignment horizontal="center" shrinkToFit="1"/>
    </xf>
    <xf numFmtId="0" fontId="102" fillId="0" borderId="103" xfId="0" applyFont="1" applyBorder="1" applyAlignment="1" applyProtection="1">
      <alignment horizontal="center" shrinkToFit="1"/>
    </xf>
    <xf numFmtId="0" fontId="103" fillId="0" borderId="99" xfId="0" applyFont="1" applyFill="1" applyBorder="1" applyAlignment="1" applyProtection="1">
      <alignment horizontal="center" shrinkToFit="1"/>
    </xf>
    <xf numFmtId="0" fontId="103" fillId="0" borderId="100" xfId="0" applyFont="1" applyBorder="1" applyAlignment="1" applyProtection="1">
      <alignment horizontal="center" shrinkToFit="1"/>
    </xf>
    <xf numFmtId="0" fontId="103" fillId="0" borderId="101" xfId="0" applyFont="1" applyBorder="1" applyAlignment="1" applyProtection="1">
      <alignment horizontal="center" shrinkToFit="1"/>
    </xf>
    <xf numFmtId="0" fontId="98" fillId="0" borderId="0" xfId="0" applyFont="1" applyFill="1" applyAlignment="1" applyProtection="1">
      <alignment horizontal="left" shrinkToFit="1"/>
    </xf>
    <xf numFmtId="0" fontId="98" fillId="0" borderId="0" xfId="0" applyFont="1" applyAlignment="1" applyProtection="1">
      <alignment horizontal="left" shrinkToFit="1"/>
    </xf>
    <xf numFmtId="0" fontId="98" fillId="0" borderId="103" xfId="0" applyFont="1" applyBorder="1" applyAlignment="1" applyProtection="1">
      <alignment horizontal="left" shrinkToFit="1"/>
    </xf>
    <xf numFmtId="0" fontId="108" fillId="0" borderId="0" xfId="0" applyFont="1" applyFill="1" applyBorder="1" applyAlignment="1" applyProtection="1">
      <alignment shrinkToFit="1"/>
    </xf>
    <xf numFmtId="0" fontId="98" fillId="0" borderId="103" xfId="0" applyFont="1" applyBorder="1" applyAlignment="1" applyProtection="1">
      <alignment shrinkToFit="1"/>
    </xf>
    <xf numFmtId="172" fontId="103" fillId="0" borderId="129" xfId="0" applyNumberFormat="1" applyFont="1" applyFill="1" applyBorder="1" applyAlignment="1" applyProtection="1">
      <alignment horizontal="left" shrinkToFit="1"/>
    </xf>
    <xf numFmtId="0" fontId="107" fillId="0" borderId="124" xfId="0" applyFont="1" applyBorder="1" applyAlignment="1">
      <alignment horizontal="left" shrinkToFit="1"/>
    </xf>
    <xf numFmtId="0" fontId="105" fillId="0" borderId="96" xfId="0" applyFont="1" applyFill="1" applyBorder="1" applyAlignment="1" applyProtection="1">
      <alignment vertical="center" shrinkToFit="1"/>
    </xf>
    <xf numFmtId="0" fontId="98" fillId="0" borderId="96" xfId="0" applyFont="1" applyBorder="1" applyAlignment="1">
      <alignment vertical="center" shrinkToFit="1"/>
    </xf>
    <xf numFmtId="0" fontId="106" fillId="0" borderId="0" xfId="0" applyFont="1" applyFill="1" applyBorder="1" applyAlignment="1" applyProtection="1">
      <alignment vertical="center" shrinkToFit="1"/>
    </xf>
    <xf numFmtId="0" fontId="98" fillId="0" borderId="0" xfId="0" applyFont="1" applyAlignment="1">
      <alignment vertical="center" shrinkToFit="1"/>
    </xf>
    <xf numFmtId="0" fontId="98" fillId="0" borderId="103" xfId="0" applyFont="1" applyBorder="1" applyAlignment="1">
      <alignment vertical="center" shrinkToFit="1"/>
    </xf>
    <xf numFmtId="0" fontId="99" fillId="0" borderId="98" xfId="0" applyFont="1" applyBorder="1" applyAlignment="1" applyProtection="1">
      <alignment horizontal="center" vertical="center" shrinkToFit="1"/>
      <protection locked="0"/>
    </xf>
    <xf numFmtId="0" fontId="99" fillId="0" borderId="0" xfId="0" applyFont="1" applyAlignment="1" applyProtection="1">
      <alignment horizontal="center" vertical="center" shrinkToFit="1"/>
      <protection locked="0"/>
    </xf>
    <xf numFmtId="0" fontId="99" fillId="0" borderId="103" xfId="0" applyFont="1" applyBorder="1" applyAlignment="1" applyProtection="1">
      <alignment horizontal="center" vertical="center" shrinkToFit="1"/>
      <protection locked="0"/>
    </xf>
    <xf numFmtId="0" fontId="108" fillId="0" borderId="70" xfId="0" applyFont="1" applyFill="1" applyBorder="1" applyAlignment="1" applyProtection="1">
      <alignment horizontal="left" shrinkToFit="1"/>
    </xf>
    <xf numFmtId="0" fontId="98" fillId="0" borderId="70" xfId="0" applyFont="1" applyBorder="1" applyAlignment="1" applyProtection="1">
      <alignment shrinkToFit="1"/>
    </xf>
    <xf numFmtId="0" fontId="98" fillId="0" borderId="102" xfId="0" applyFont="1" applyFill="1" applyBorder="1" applyAlignment="1" applyProtection="1">
      <alignment horizontal="center" shrinkToFit="1"/>
    </xf>
    <xf numFmtId="0" fontId="98" fillId="0" borderId="114" xfId="0" applyFont="1" applyBorder="1" applyAlignment="1" applyProtection="1">
      <alignment shrinkToFit="1"/>
    </xf>
    <xf numFmtId="0" fontId="98" fillId="0" borderId="123" xfId="0" applyFont="1" applyBorder="1" applyAlignment="1" applyProtection="1">
      <alignment shrinkToFit="1"/>
    </xf>
    <xf numFmtId="0" fontId="98" fillId="0" borderId="0" xfId="0" applyFont="1" applyAlignment="1" applyProtection="1">
      <alignment shrinkToFit="1"/>
    </xf>
    <xf numFmtId="0" fontId="98" fillId="0" borderId="185" xfId="0" applyFont="1" applyBorder="1" applyAlignment="1">
      <alignment shrinkToFit="1"/>
    </xf>
    <xf numFmtId="0" fontId="98" fillId="0" borderId="192" xfId="0" applyFont="1" applyBorder="1" applyAlignment="1">
      <alignment shrinkToFit="1"/>
    </xf>
    <xf numFmtId="165" fontId="160" fillId="0" borderId="201" xfId="0" applyNumberFormat="1" applyFont="1" applyFill="1" applyBorder="1" applyAlignment="1">
      <alignment horizontal="right" shrinkToFit="1"/>
    </xf>
    <xf numFmtId="165" fontId="160" fillId="0" borderId="247" xfId="0" applyNumberFormat="1" applyFont="1" applyBorder="1" applyAlignment="1">
      <alignment horizontal="right" shrinkToFit="1"/>
    </xf>
    <xf numFmtId="0" fontId="101" fillId="0" borderId="199" xfId="0" applyFont="1" applyBorder="1" applyAlignment="1">
      <alignment horizontal="left" shrinkToFit="1"/>
    </xf>
    <xf numFmtId="0" fontId="98" fillId="0" borderId="201" xfId="0" applyFont="1" applyBorder="1" applyAlignment="1">
      <alignment horizontal="left" shrinkToFit="1"/>
    </xf>
    <xf numFmtId="165" fontId="158" fillId="43" borderId="204" xfId="0" applyNumberFormat="1" applyFont="1" applyFill="1" applyBorder="1" applyAlignment="1" applyProtection="1">
      <alignment horizontal="right" shrinkToFit="1"/>
    </xf>
    <xf numFmtId="165" fontId="158" fillId="0" borderId="203" xfId="0" applyNumberFormat="1" applyFont="1" applyBorder="1" applyAlignment="1" applyProtection="1">
      <alignment horizontal="right" shrinkToFit="1"/>
    </xf>
    <xf numFmtId="165" fontId="160" fillId="0" borderId="0" xfId="0" applyNumberFormat="1" applyFont="1" applyFill="1" applyBorder="1" applyAlignment="1">
      <alignment horizontal="right" shrinkToFit="1"/>
    </xf>
    <xf numFmtId="165" fontId="160" fillId="0" borderId="239" xfId="0" applyNumberFormat="1" applyFont="1" applyBorder="1" applyAlignment="1">
      <alignment horizontal="right" shrinkToFit="1"/>
    </xf>
    <xf numFmtId="0" fontId="101" fillId="0" borderId="185" xfId="0" applyFont="1" applyBorder="1" applyAlignment="1">
      <alignment horizontal="left" shrinkToFit="1"/>
    </xf>
    <xf numFmtId="0" fontId="98" fillId="0" borderId="0" xfId="0" applyFont="1" applyBorder="1" applyAlignment="1">
      <alignment horizontal="left" shrinkToFit="1"/>
    </xf>
    <xf numFmtId="165" fontId="158" fillId="43" borderId="185" xfId="0" applyNumberFormat="1" applyFont="1" applyFill="1" applyBorder="1" applyAlignment="1" applyProtection="1">
      <alignment horizontal="right" shrinkToFit="1"/>
    </xf>
    <xf numFmtId="165" fontId="158" fillId="0" borderId="192" xfId="0" applyNumberFormat="1" applyFont="1" applyBorder="1" applyAlignment="1" applyProtection="1">
      <alignment horizontal="right" shrinkToFit="1"/>
    </xf>
    <xf numFmtId="165" fontId="160" fillId="0" borderId="0" xfId="0" applyNumberFormat="1" applyFont="1" applyBorder="1" applyAlignment="1">
      <alignment horizontal="right" shrinkToFit="1"/>
    </xf>
    <xf numFmtId="0" fontId="104" fillId="0" borderId="231" xfId="0" applyFont="1" applyBorder="1" applyAlignment="1">
      <alignment shrinkToFit="1"/>
    </xf>
    <xf numFmtId="0" fontId="104" fillId="0" borderId="225" xfId="0" applyFont="1" applyBorder="1" applyAlignment="1">
      <alignment shrinkToFit="1"/>
    </xf>
    <xf numFmtId="0" fontId="104" fillId="0" borderId="233" xfId="0" applyFont="1" applyBorder="1" applyAlignment="1">
      <alignment shrinkToFit="1"/>
    </xf>
    <xf numFmtId="175" fontId="160" fillId="0" borderId="225" xfId="0" applyNumberFormat="1" applyFont="1" applyFill="1" applyBorder="1" applyAlignment="1">
      <alignment shrinkToFit="1"/>
    </xf>
    <xf numFmtId="0" fontId="159" fillId="0" borderId="225" xfId="0" applyFont="1" applyBorder="1" applyAlignment="1">
      <alignment shrinkToFit="1"/>
    </xf>
    <xf numFmtId="175" fontId="160" fillId="0" borderId="213" xfId="0" applyNumberFormat="1" applyFont="1" applyFill="1" applyBorder="1" applyAlignment="1">
      <alignment shrinkToFit="1"/>
    </xf>
    <xf numFmtId="0" fontId="159" fillId="0" borderId="206" xfId="0" applyFont="1" applyBorder="1" applyAlignment="1">
      <alignment shrinkToFit="1"/>
    </xf>
    <xf numFmtId="0" fontId="159" fillId="0" borderId="212" xfId="0" applyFont="1" applyBorder="1" applyAlignment="1">
      <alignment shrinkToFit="1"/>
    </xf>
    <xf numFmtId="0" fontId="105" fillId="0" borderId="114" xfId="0" applyFont="1" applyFill="1" applyBorder="1" applyAlignment="1" applyProtection="1">
      <alignment vertical="center" shrinkToFit="1"/>
    </xf>
    <xf numFmtId="0" fontId="98" fillId="0" borderId="114" xfId="0" applyFont="1" applyBorder="1" applyAlignment="1" applyProtection="1">
      <alignment vertical="center" shrinkToFit="1"/>
    </xf>
    <xf numFmtId="0" fontId="98" fillId="0" borderId="123" xfId="0" applyFont="1" applyBorder="1" applyAlignment="1" applyProtection="1">
      <alignment vertical="center" shrinkToFit="1"/>
    </xf>
    <xf numFmtId="0" fontId="101" fillId="0" borderId="0" xfId="0" applyFont="1" applyFill="1" applyBorder="1" applyAlignment="1" applyProtection="1">
      <alignment horizontal="center" vertical="center"/>
    </xf>
    <xf numFmtId="0" fontId="98" fillId="0" borderId="103" xfId="0" applyFont="1" applyBorder="1" applyAlignment="1" applyProtection="1">
      <alignment horizontal="center" vertical="center"/>
    </xf>
    <xf numFmtId="0" fontId="101" fillId="0" borderId="0" xfId="0" applyFont="1" applyFill="1" applyAlignment="1" applyProtection="1">
      <alignment horizontal="center" shrinkToFit="1"/>
    </xf>
    <xf numFmtId="0" fontId="98" fillId="0" borderId="0" xfId="0" applyFont="1" applyAlignment="1" applyProtection="1">
      <alignment horizontal="center" shrinkToFit="1"/>
    </xf>
    <xf numFmtId="0" fontId="98" fillId="0" borderId="103" xfId="0" applyFont="1" applyBorder="1" applyAlignment="1" applyProtection="1">
      <alignment horizontal="center" shrinkToFit="1"/>
    </xf>
    <xf numFmtId="0" fontId="108" fillId="0" borderId="0" xfId="0" applyFont="1" applyFill="1" applyAlignment="1" applyProtection="1">
      <alignment horizontal="left" shrinkToFit="1"/>
    </xf>
    <xf numFmtId="0" fontId="112" fillId="0" borderId="0" xfId="0" applyFont="1" applyBorder="1" applyAlignment="1" applyProtection="1">
      <alignment shrinkToFit="1"/>
    </xf>
    <xf numFmtId="0" fontId="112" fillId="0" borderId="106" xfId="0" applyFont="1" applyBorder="1" applyAlignment="1" applyProtection="1">
      <alignment shrinkToFit="1"/>
    </xf>
    <xf numFmtId="0" fontId="104" fillId="0" borderId="0" xfId="0" applyFont="1" applyFill="1" applyAlignment="1" applyProtection="1">
      <alignment horizontal="center" shrinkToFit="1"/>
    </xf>
    <xf numFmtId="0" fontId="108" fillId="0" borderId="0" xfId="0" applyFont="1" applyFill="1" applyBorder="1" applyAlignment="1" applyProtection="1">
      <alignment horizontal="left" shrinkToFit="1"/>
    </xf>
    <xf numFmtId="165" fontId="107" fillId="0" borderId="105" xfId="0" applyNumberFormat="1" applyFont="1" applyFill="1" applyBorder="1" applyAlignment="1" applyProtection="1">
      <alignment horizontal="right" vertical="center"/>
    </xf>
    <xf numFmtId="165" fontId="107" fillId="0" borderId="106" xfId="0" applyNumberFormat="1" applyFont="1" applyBorder="1" applyAlignment="1" applyProtection="1">
      <alignment horizontal="right" vertical="center"/>
    </xf>
    <xf numFmtId="0" fontId="98" fillId="0" borderId="159" xfId="40" applyFont="1" applyFill="1" applyBorder="1" applyAlignment="1" applyProtection="1">
      <alignment shrinkToFit="1"/>
    </xf>
    <xf numFmtId="0" fontId="98" fillId="0" borderId="96" xfId="0" applyFont="1" applyBorder="1" applyAlignment="1" applyProtection="1">
      <alignment shrinkToFit="1"/>
    </xf>
    <xf numFmtId="165" fontId="102" fillId="0" borderId="159" xfId="40" applyNumberFormat="1" applyFont="1" applyFill="1" applyBorder="1" applyAlignment="1" applyProtection="1">
      <alignment shrinkToFit="1"/>
    </xf>
    <xf numFmtId="165" fontId="98" fillId="0" borderId="97" xfId="0" applyNumberFormat="1" applyFont="1" applyBorder="1" applyAlignment="1" applyProtection="1">
      <alignment shrinkToFit="1"/>
    </xf>
    <xf numFmtId="0" fontId="106" fillId="0" borderId="105" xfId="0" applyFont="1" applyFill="1" applyBorder="1" applyAlignment="1" applyProtection="1">
      <alignment horizontal="center" shrinkToFit="1"/>
    </xf>
    <xf numFmtId="0" fontId="106" fillId="0" borderId="72" xfId="0" applyFont="1" applyFill="1" applyBorder="1" applyAlignment="1" applyProtection="1">
      <alignment horizontal="center" shrinkToFit="1"/>
    </xf>
    <xf numFmtId="0" fontId="98" fillId="0" borderId="162" xfId="0" applyFont="1" applyBorder="1" applyAlignment="1" applyProtection="1">
      <alignment horizontal="center" shrinkToFit="1"/>
    </xf>
    <xf numFmtId="0" fontId="102" fillId="0" borderId="89" xfId="0" applyFont="1" applyFill="1" applyBorder="1" applyAlignment="1" applyProtection="1">
      <alignment horizontal="center" vertical="center" shrinkToFit="1"/>
      <protection locked="0"/>
    </xf>
    <xf numFmtId="0" fontId="98" fillId="0" borderId="157" xfId="0" applyFont="1" applyBorder="1" applyAlignment="1" applyProtection="1">
      <alignment vertical="center" shrinkToFit="1"/>
      <protection locked="0"/>
    </xf>
    <xf numFmtId="0" fontId="98" fillId="0" borderId="107" xfId="0" applyFont="1" applyBorder="1" applyAlignment="1" applyProtection="1">
      <alignment vertical="center" shrinkToFit="1"/>
      <protection locked="0"/>
    </xf>
    <xf numFmtId="0" fontId="101" fillId="0" borderId="105" xfId="0" applyFont="1" applyFill="1" applyBorder="1" applyAlignment="1" applyProtection="1">
      <alignment horizontal="center" vertical="center" shrinkToFit="1"/>
    </xf>
    <xf numFmtId="0" fontId="98" fillId="0" borderId="106" xfId="0" applyFont="1" applyBorder="1" applyAlignment="1" applyProtection="1">
      <alignment horizontal="center" vertical="center" shrinkToFit="1"/>
    </xf>
    <xf numFmtId="0" fontId="101" fillId="0" borderId="105" xfId="0" applyFont="1" applyFill="1" applyBorder="1" applyAlignment="1" applyProtection="1">
      <alignment horizontal="center" vertical="center"/>
    </xf>
    <xf numFmtId="0" fontId="101" fillId="0" borderId="128" xfId="0" applyFont="1" applyFill="1" applyBorder="1" applyAlignment="1" applyProtection="1">
      <alignment horizontal="center" vertical="center"/>
    </xf>
    <xf numFmtId="0" fontId="98" fillId="0" borderId="101" xfId="0" applyFont="1" applyBorder="1" applyAlignment="1" applyProtection="1">
      <alignment horizontal="center" vertical="center"/>
    </xf>
    <xf numFmtId="165" fontId="105" fillId="0" borderId="116" xfId="40" applyNumberFormat="1" applyFont="1" applyFill="1" applyBorder="1" applyAlignment="1" applyProtection="1">
      <alignment horizontal="right" shrinkToFit="1"/>
    </xf>
    <xf numFmtId="165" fontId="98" fillId="0" borderId="158" xfId="0" applyNumberFormat="1" applyFont="1" applyBorder="1" applyAlignment="1" applyProtection="1">
      <alignment horizontal="right" shrinkToFit="1"/>
    </xf>
    <xf numFmtId="0" fontId="104" fillId="0" borderId="81" xfId="0" applyFont="1" applyFill="1" applyBorder="1" applyAlignment="1" applyProtection="1">
      <alignment horizontal="center" vertical="center" shrinkToFit="1"/>
    </xf>
    <xf numFmtId="0" fontId="104" fillId="0" borderId="88" xfId="0" applyFont="1" applyFill="1" applyBorder="1" applyAlignment="1" applyProtection="1">
      <alignment horizontal="center" vertical="center" shrinkToFit="1"/>
    </xf>
    <xf numFmtId="0" fontId="104" fillId="0" borderId="81" xfId="0" applyFont="1" applyBorder="1" applyAlignment="1" applyProtection="1">
      <alignment horizontal="center" vertical="center" shrinkToFit="1"/>
    </xf>
    <xf numFmtId="0" fontId="104" fillId="0" borderId="133" xfId="0" applyFont="1" applyBorder="1" applyAlignment="1" applyProtection="1">
      <alignment horizontal="center" vertical="center" shrinkToFit="1"/>
    </xf>
    <xf numFmtId="0" fontId="108" fillId="0" borderId="98" xfId="0" applyFont="1" applyFill="1" applyBorder="1" applyAlignment="1" applyProtection="1">
      <alignment horizontal="center" shrinkToFit="1"/>
    </xf>
    <xf numFmtId="0" fontId="98" fillId="0" borderId="106" xfId="0" applyFont="1" applyBorder="1" applyAlignment="1" applyProtection="1">
      <alignment horizontal="center" shrinkToFit="1"/>
    </xf>
    <xf numFmtId="0" fontId="98" fillId="0" borderId="98" xfId="40" applyFont="1" applyFill="1" applyBorder="1" applyAlignment="1" applyProtection="1">
      <alignment horizontal="center" shrinkToFit="1"/>
    </xf>
    <xf numFmtId="0" fontId="110" fillId="0" borderId="78" xfId="0" applyFont="1" applyBorder="1" applyAlignment="1" applyProtection="1">
      <alignment horizontal="center" vertical="center" shrinkToFit="1"/>
    </xf>
    <xf numFmtId="0" fontId="110" fillId="0" borderId="88" xfId="0" applyFont="1" applyBorder="1" applyAlignment="1" applyProtection="1">
      <alignment horizontal="center" vertical="center" shrinkToFit="1"/>
    </xf>
    <xf numFmtId="0" fontId="101" fillId="0" borderId="128" xfId="0" applyFont="1" applyFill="1" applyBorder="1" applyAlignment="1" applyProtection="1">
      <alignment horizontal="center" vertical="center" shrinkToFit="1"/>
    </xf>
    <xf numFmtId="0" fontId="98" fillId="0" borderId="122" xfId="0" applyFont="1" applyBorder="1" applyAlignment="1" applyProtection="1">
      <alignment horizontal="center" vertical="center" shrinkToFit="1"/>
    </xf>
    <xf numFmtId="0" fontId="98" fillId="0" borderId="100" xfId="0" applyFont="1" applyBorder="1" applyAlignment="1" applyProtection="1">
      <alignment horizontal="center" vertical="center"/>
    </xf>
    <xf numFmtId="0" fontId="106" fillId="0" borderId="72" xfId="0" applyFont="1" applyFill="1" applyBorder="1" applyAlignment="1" applyProtection="1">
      <alignment horizontal="center"/>
    </xf>
    <xf numFmtId="0" fontId="106" fillId="0" borderId="71" xfId="0" applyFont="1" applyFill="1" applyBorder="1" applyAlignment="1" applyProtection="1">
      <alignment horizontal="center"/>
    </xf>
    <xf numFmtId="0" fontId="104" fillId="0" borderId="105" xfId="0" applyFont="1" applyFill="1" applyBorder="1" applyAlignment="1" applyProtection="1">
      <alignment horizontal="center" vertical="center" shrinkToFit="1"/>
    </xf>
    <xf numFmtId="165" fontId="107" fillId="0" borderId="105" xfId="0" applyNumberFormat="1" applyFont="1" applyFill="1" applyBorder="1" applyAlignment="1" applyProtection="1">
      <alignment horizontal="center" vertical="center"/>
    </xf>
    <xf numFmtId="165" fontId="107" fillId="0" borderId="106" xfId="0" applyNumberFormat="1" applyFont="1" applyBorder="1" applyAlignment="1" applyProtection="1">
      <alignment horizontal="center" vertical="center"/>
    </xf>
    <xf numFmtId="0" fontId="104" fillId="0" borderId="105" xfId="0" applyFont="1" applyFill="1" applyBorder="1" applyAlignment="1" applyProtection="1">
      <alignment horizontal="left" vertical="center" shrinkToFit="1"/>
    </xf>
    <xf numFmtId="0" fontId="98" fillId="0" borderId="106" xfId="0" applyFont="1" applyBorder="1" applyAlignment="1" applyProtection="1">
      <alignment horizontal="left" vertical="center" shrinkToFit="1"/>
    </xf>
    <xf numFmtId="49" fontId="104" fillId="0" borderId="105" xfId="0" applyNumberFormat="1" applyFont="1" applyFill="1" applyBorder="1" applyAlignment="1" applyProtection="1">
      <alignment horizontal="center" vertical="center" shrinkToFit="1"/>
    </xf>
    <xf numFmtId="49" fontId="98" fillId="0" borderId="106" xfId="0" applyNumberFormat="1" applyFont="1" applyBorder="1" applyAlignment="1" applyProtection="1">
      <alignment horizontal="center" vertical="center" shrinkToFit="1"/>
    </xf>
    <xf numFmtId="165" fontId="107" fillId="0" borderId="159" xfId="0" applyNumberFormat="1" applyFont="1" applyFill="1" applyBorder="1" applyAlignment="1" applyProtection="1">
      <alignment horizontal="right" vertical="center" shrinkToFit="1"/>
    </xf>
    <xf numFmtId="165" fontId="107" fillId="0" borderId="108" xfId="0" applyNumberFormat="1" applyFont="1" applyBorder="1" applyAlignment="1" applyProtection="1">
      <alignment horizontal="right" vertical="center" shrinkToFit="1"/>
    </xf>
    <xf numFmtId="0" fontId="111" fillId="0" borderId="105" xfId="0" applyFont="1" applyFill="1" applyBorder="1" applyAlignment="1" applyProtection="1">
      <alignment horizontal="center" vertical="center"/>
    </xf>
    <xf numFmtId="0" fontId="98" fillId="0" borderId="106" xfId="0" applyFont="1" applyBorder="1" applyAlignment="1" applyProtection="1">
      <alignment horizontal="center" vertical="center"/>
    </xf>
    <xf numFmtId="0" fontId="104" fillId="0" borderId="116" xfId="40" applyFont="1" applyFill="1" applyBorder="1" applyAlignment="1" applyProtection="1">
      <alignment horizontal="center" shrinkToFit="1"/>
    </xf>
    <xf numFmtId="0" fontId="104" fillId="0" borderId="111" xfId="0" applyFont="1" applyBorder="1" applyAlignment="1" applyProtection="1">
      <alignment horizontal="center" shrinkToFit="1"/>
    </xf>
    <xf numFmtId="0" fontId="98" fillId="0" borderId="111" xfId="0" applyFont="1" applyBorder="1" applyAlignment="1" applyProtection="1">
      <alignment shrinkToFit="1"/>
    </xf>
    <xf numFmtId="0" fontId="101" fillId="0" borderId="115" xfId="0" applyFont="1" applyFill="1" applyBorder="1" applyAlignment="1" applyProtection="1">
      <alignment horizontal="center" vertical="center"/>
    </xf>
    <xf numFmtId="0" fontId="98" fillId="0" borderId="91" xfId="0" applyFont="1" applyBorder="1" applyAlignment="1" applyProtection="1">
      <alignment horizontal="center" vertical="center"/>
    </xf>
    <xf numFmtId="0" fontId="98" fillId="0" borderId="98" xfId="0" applyFont="1" applyFill="1" applyBorder="1" applyAlignment="1" applyProtection="1">
      <alignment horizontal="center" shrinkToFit="1"/>
    </xf>
    <xf numFmtId="0" fontId="98" fillId="0" borderId="106" xfId="0" applyFont="1" applyFill="1" applyBorder="1" applyAlignment="1" applyProtection="1">
      <alignment horizontal="center" shrinkToFit="1"/>
    </xf>
    <xf numFmtId="165" fontId="107" fillId="0" borderId="164" xfId="0" applyNumberFormat="1" applyFont="1" applyFill="1" applyBorder="1" applyAlignment="1" applyProtection="1">
      <alignment horizontal="right" vertical="center" shrinkToFit="1"/>
    </xf>
    <xf numFmtId="165" fontId="107" fillId="0" borderId="132" xfId="0" applyNumberFormat="1" applyFont="1" applyBorder="1" applyAlignment="1" applyProtection="1">
      <alignment horizontal="right" vertical="center" shrinkToFit="1"/>
    </xf>
    <xf numFmtId="0" fontId="105" fillId="0" borderId="191" xfId="0" applyFont="1" applyBorder="1" applyAlignment="1">
      <alignment horizontal="center" vertical="center" shrinkToFit="1"/>
    </xf>
    <xf numFmtId="0" fontId="105" fillId="0" borderId="188" xfId="0" applyFont="1" applyBorder="1" applyAlignment="1">
      <alignment horizontal="center" vertical="center" shrinkToFit="1"/>
    </xf>
    <xf numFmtId="0" fontId="98" fillId="0" borderId="130" xfId="0" applyFont="1" applyFill="1" applyBorder="1" applyAlignment="1" applyProtection="1">
      <alignment horizontal="center" shrinkToFit="1"/>
    </xf>
    <xf numFmtId="0" fontId="98" fillId="0" borderId="91" xfId="0" applyFont="1" applyFill="1" applyBorder="1" applyAlignment="1" applyProtection="1">
      <alignment horizontal="center" shrinkToFit="1"/>
    </xf>
    <xf numFmtId="0" fontId="105" fillId="0" borderId="77" xfId="0" applyFont="1" applyFill="1" applyBorder="1" applyAlignment="1" applyProtection="1">
      <alignment horizontal="center" vertical="center" shrinkToFit="1"/>
    </xf>
    <xf numFmtId="0" fontId="102" fillId="0" borderId="78" xfId="0" applyFont="1" applyBorder="1" applyAlignment="1" applyProtection="1">
      <alignment horizontal="center" vertical="center" shrinkToFit="1"/>
    </xf>
    <xf numFmtId="0" fontId="102" fillId="0" borderId="133" xfId="0" applyFont="1" applyBorder="1" applyAlignment="1" applyProtection="1">
      <alignment horizontal="center" vertical="center" shrinkToFit="1"/>
    </xf>
    <xf numFmtId="173" fontId="121" fillId="0" borderId="89" xfId="0" applyNumberFormat="1" applyFont="1" applyFill="1" applyBorder="1" applyAlignment="1" applyProtection="1">
      <alignment horizontal="center" vertical="center" shrinkToFit="1"/>
    </xf>
    <xf numFmtId="173" fontId="122" fillId="0" borderId="157" xfId="0" applyNumberFormat="1" applyFont="1" applyBorder="1" applyAlignment="1" applyProtection="1">
      <alignment vertical="center" shrinkToFit="1"/>
    </xf>
    <xf numFmtId="173" fontId="122" fillId="0" borderId="107" xfId="0" applyNumberFormat="1" applyFont="1" applyBorder="1" applyAlignment="1" applyProtection="1">
      <alignment vertical="center" shrinkToFit="1"/>
    </xf>
    <xf numFmtId="0" fontId="119" fillId="0" borderId="130" xfId="40" applyFont="1" applyFill="1" applyBorder="1" applyAlignment="1" applyProtection="1">
      <alignment horizontal="center" shrinkToFit="1"/>
    </xf>
    <xf numFmtId="0" fontId="119" fillId="0" borderId="91" xfId="0" applyFont="1" applyBorder="1" applyAlignment="1" applyProtection="1">
      <alignment horizontal="center" shrinkToFit="1"/>
    </xf>
    <xf numFmtId="0" fontId="98" fillId="0" borderId="130" xfId="40" applyFont="1" applyFill="1" applyBorder="1" applyAlignment="1" applyProtection="1">
      <alignment horizontal="center" shrinkToFit="1"/>
    </xf>
    <xf numFmtId="0" fontId="98" fillId="0" borderId="91" xfId="0" applyFont="1" applyBorder="1" applyAlignment="1" applyProtection="1">
      <alignment horizontal="center" shrinkToFit="1"/>
    </xf>
    <xf numFmtId="0" fontId="104" fillId="0" borderId="115" xfId="0" applyFont="1" applyFill="1" applyBorder="1" applyAlignment="1" applyProtection="1">
      <alignment horizontal="center" vertical="center" shrinkToFit="1"/>
    </xf>
    <xf numFmtId="0" fontId="98" fillId="0" borderId="91" xfId="0" applyFont="1" applyBorder="1" applyAlignment="1" applyProtection="1">
      <alignment horizontal="center" vertical="center" shrinkToFit="1"/>
    </xf>
    <xf numFmtId="0" fontId="104" fillId="0" borderId="80" xfId="0" applyFont="1" applyFill="1" applyBorder="1" applyAlignment="1" applyProtection="1">
      <alignment horizontal="center" vertical="center" shrinkToFit="1"/>
    </xf>
    <xf numFmtId="175" fontId="98" fillId="0" borderId="115" xfId="0" applyNumberFormat="1" applyFont="1" applyFill="1" applyBorder="1" applyAlignment="1" applyProtection="1">
      <alignment horizontal="center" vertical="center" shrinkToFit="1"/>
    </xf>
    <xf numFmtId="165" fontId="107" fillId="0" borderId="127" xfId="40" applyNumberFormat="1" applyFont="1" applyFill="1" applyBorder="1" applyAlignment="1" applyProtection="1">
      <alignment horizontal="center" vertical="center" shrinkToFit="1"/>
    </xf>
    <xf numFmtId="165" fontId="107" fillId="0" borderId="131" xfId="0" applyNumberFormat="1" applyFont="1" applyBorder="1" applyAlignment="1" applyProtection="1">
      <alignment horizontal="center" vertical="center" shrinkToFit="1"/>
    </xf>
    <xf numFmtId="0" fontId="98" fillId="0" borderId="160" xfId="0" applyFont="1" applyFill="1" applyBorder="1" applyAlignment="1" applyProtection="1">
      <alignment horizontal="left" shrinkToFit="1"/>
    </xf>
    <xf numFmtId="0" fontId="98" fillId="0" borderId="161" xfId="0" applyFont="1" applyBorder="1" applyAlignment="1" applyProtection="1">
      <alignment shrinkToFit="1"/>
    </xf>
    <xf numFmtId="0" fontId="98" fillId="0" borderId="163" xfId="0" applyFont="1" applyBorder="1" applyAlignment="1" applyProtection="1">
      <alignment shrinkToFit="1"/>
    </xf>
    <xf numFmtId="0" fontId="108" fillId="0" borderId="126" xfId="0" applyFont="1" applyFill="1" applyBorder="1" applyAlignment="1" applyProtection="1">
      <alignment horizontal="center" shrinkToFit="1"/>
    </xf>
    <xf numFmtId="0" fontId="98" fillId="0" borderId="63" xfId="0" applyFont="1" applyBorder="1" applyAlignment="1" applyProtection="1">
      <alignment horizontal="center" shrinkToFit="1"/>
    </xf>
    <xf numFmtId="0" fontId="98" fillId="0" borderId="164" xfId="0" applyFont="1" applyFill="1" applyBorder="1" applyAlignment="1" applyProtection="1">
      <alignment horizontal="left" shrinkToFit="1"/>
    </xf>
    <xf numFmtId="0" fontId="98" fillId="0" borderId="129" xfId="0" applyFont="1" applyBorder="1" applyAlignment="1" applyProtection="1">
      <alignment shrinkToFit="1"/>
    </xf>
    <xf numFmtId="0" fontId="98" fillId="0" borderId="132" xfId="0" applyFont="1" applyBorder="1" applyAlignment="1" applyProtection="1">
      <alignment shrinkToFit="1"/>
    </xf>
    <xf numFmtId="173" fontId="105" fillId="0" borderId="89" xfId="0" applyNumberFormat="1" applyFont="1" applyFill="1" applyBorder="1" applyAlignment="1" applyProtection="1">
      <alignment horizontal="center" vertical="center" shrinkToFit="1"/>
    </xf>
    <xf numFmtId="173" fontId="108" fillId="0" borderId="157" xfId="0" applyNumberFormat="1" applyFont="1" applyBorder="1" applyAlignment="1" applyProtection="1">
      <alignment vertical="center" shrinkToFit="1"/>
    </xf>
    <xf numFmtId="173" fontId="108" fillId="0" borderId="107" xfId="0" applyNumberFormat="1" applyFont="1" applyBorder="1" applyAlignment="1" applyProtection="1">
      <alignment vertical="center" shrinkToFit="1"/>
    </xf>
    <xf numFmtId="0" fontId="104" fillId="0" borderId="80" xfId="0" applyFont="1" applyBorder="1" applyAlignment="1" applyProtection="1">
      <alignment horizontal="center" vertical="center" shrinkToFit="1"/>
    </xf>
    <xf numFmtId="0" fontId="104" fillId="0" borderId="82" xfId="0" applyFont="1" applyBorder="1" applyAlignment="1" applyProtection="1">
      <alignment horizontal="center" vertical="center" shrinkToFit="1"/>
    </xf>
    <xf numFmtId="165" fontId="107" fillId="0" borderId="159" xfId="0" applyNumberFormat="1" applyFont="1" applyFill="1" applyBorder="1" applyAlignment="1" applyProtection="1">
      <alignment horizontal="center" vertical="center" shrinkToFit="1"/>
    </xf>
    <xf numFmtId="165" fontId="107" fillId="0" borderId="108" xfId="0" applyNumberFormat="1" applyFont="1" applyBorder="1" applyAlignment="1" applyProtection="1">
      <alignment horizontal="center" vertical="center" shrinkToFit="1"/>
    </xf>
    <xf numFmtId="0" fontId="98" fillId="0" borderId="159" xfId="0" applyFont="1" applyFill="1" applyBorder="1" applyAlignment="1" applyProtection="1">
      <alignment horizontal="left" shrinkToFit="1"/>
    </xf>
    <xf numFmtId="0" fontId="98" fillId="0" borderId="108" xfId="0" applyFont="1" applyBorder="1" applyAlignment="1" applyProtection="1">
      <alignment shrinkToFit="1"/>
    </xf>
    <xf numFmtId="0" fontId="104" fillId="0" borderId="116" xfId="0" applyFont="1" applyFill="1" applyBorder="1" applyAlignment="1" applyProtection="1">
      <alignment horizontal="left" shrinkToFit="1"/>
    </xf>
    <xf numFmtId="0" fontId="104" fillId="0" borderId="111" xfId="0" applyFont="1" applyBorder="1" applyAlignment="1" applyProtection="1">
      <alignment shrinkToFit="1"/>
    </xf>
    <xf numFmtId="0" fontId="104" fillId="0" borderId="113" xfId="0" applyFont="1" applyBorder="1" applyAlignment="1" applyProtection="1">
      <alignment shrinkToFit="1"/>
    </xf>
    <xf numFmtId="0" fontId="104" fillId="0" borderId="72" xfId="0" applyFont="1" applyFill="1" applyBorder="1" applyAlignment="1" applyProtection="1">
      <alignment horizontal="left" shrinkToFit="1"/>
    </xf>
    <xf numFmtId="0" fontId="98" fillId="0" borderId="70" xfId="0" applyFont="1" applyBorder="1" applyAlignment="1" applyProtection="1">
      <alignment horizontal="left" shrinkToFit="1"/>
    </xf>
    <xf numFmtId="0" fontId="98" fillId="0" borderId="71" xfId="0" applyFont="1" applyBorder="1" applyAlignment="1" applyProtection="1">
      <alignment shrinkToFit="1"/>
    </xf>
    <xf numFmtId="0" fontId="104" fillId="0" borderId="114" xfId="0" applyFont="1" applyFill="1" applyBorder="1" applyAlignment="1" applyProtection="1">
      <alignment horizontal="center" vertical="center" shrinkToFit="1"/>
    </xf>
    <xf numFmtId="0" fontId="104" fillId="0" borderId="125" xfId="0" applyFont="1" applyBorder="1" applyAlignment="1" applyProtection="1">
      <alignment horizontal="center" vertical="center" shrinkToFit="1"/>
    </xf>
    <xf numFmtId="0" fontId="104" fillId="0" borderId="123" xfId="0" applyFont="1" applyBorder="1" applyAlignment="1" applyProtection="1">
      <alignment horizontal="center" vertical="center" shrinkToFit="1"/>
    </xf>
    <xf numFmtId="0" fontId="98" fillId="0" borderId="160" xfId="40" applyFont="1" applyFill="1" applyBorder="1" applyAlignment="1" applyProtection="1">
      <alignment shrinkToFit="1"/>
    </xf>
    <xf numFmtId="0" fontId="112" fillId="0" borderId="0" xfId="0" applyFont="1" applyAlignment="1" applyProtection="1">
      <alignment shrinkToFit="1"/>
    </xf>
    <xf numFmtId="165" fontId="103" fillId="0" borderId="115" xfId="0" applyNumberFormat="1" applyFont="1" applyFill="1" applyBorder="1" applyAlignment="1" applyProtection="1">
      <alignment horizontal="center" vertical="center" shrinkToFit="1"/>
    </xf>
    <xf numFmtId="165" fontId="98" fillId="0" borderId="91" xfId="0" applyNumberFormat="1" applyFont="1" applyBorder="1" applyAlignment="1" applyProtection="1">
      <alignment horizontal="center" shrinkToFit="1"/>
    </xf>
    <xf numFmtId="0" fontId="102" fillId="0" borderId="100" xfId="0" applyFont="1" applyBorder="1" applyAlignment="1" applyProtection="1">
      <alignment horizontal="left" shrinkToFit="1"/>
    </xf>
    <xf numFmtId="166" fontId="103" fillId="0" borderId="128" xfId="0" applyNumberFormat="1" applyFont="1" applyFill="1" applyBorder="1" applyAlignment="1" applyProtection="1">
      <alignment horizontal="center" vertical="center" shrinkToFit="1"/>
    </xf>
    <xf numFmtId="166" fontId="98" fillId="0" borderId="122" xfId="0" applyNumberFormat="1" applyFont="1" applyBorder="1" applyAlignment="1" applyProtection="1">
      <alignment horizontal="center" vertical="center" shrinkToFit="1"/>
    </xf>
    <xf numFmtId="0" fontId="99" fillId="0" borderId="102" xfId="0" applyFont="1" applyFill="1" applyBorder="1" applyAlignment="1" applyProtection="1">
      <alignment horizontal="center" shrinkToFit="1"/>
    </xf>
    <xf numFmtId="0" fontId="99" fillId="0" borderId="114" xfId="0" applyFont="1" applyFill="1" applyBorder="1" applyAlignment="1" applyProtection="1">
      <alignment horizontal="center" shrinkToFit="1"/>
    </xf>
    <xf numFmtId="0" fontId="99" fillId="0" borderId="123" xfId="0" applyFont="1" applyFill="1" applyBorder="1" applyAlignment="1" applyProtection="1">
      <alignment horizontal="center" shrinkToFit="1"/>
    </xf>
    <xf numFmtId="0" fontId="99" fillId="0" borderId="98" xfId="0" applyFont="1" applyBorder="1" applyAlignment="1" applyProtection="1">
      <alignment horizontal="center" shrinkToFit="1"/>
    </xf>
    <xf numFmtId="0" fontId="99" fillId="0" borderId="0" xfId="0" applyFont="1" applyAlignment="1" applyProtection="1">
      <alignment horizontal="center" shrinkToFit="1"/>
    </xf>
    <xf numFmtId="0" fontId="99" fillId="0" borderId="103" xfId="0" applyFont="1" applyBorder="1" applyAlignment="1" applyProtection="1">
      <alignment horizontal="center" shrinkToFit="1"/>
    </xf>
    <xf numFmtId="0" fontId="98" fillId="0" borderId="99" xfId="0" applyFont="1" applyFill="1" applyBorder="1" applyAlignment="1" applyProtection="1">
      <alignment horizontal="center" shrinkToFit="1"/>
    </xf>
    <xf numFmtId="0" fontId="98" fillId="0" borderId="100" xfId="0" applyFont="1" applyBorder="1" applyAlignment="1" applyProtection="1">
      <alignment shrinkToFit="1"/>
    </xf>
    <xf numFmtId="0" fontId="98" fillId="0" borderId="101" xfId="0" applyFont="1" applyBorder="1" applyAlignment="1" applyProtection="1">
      <alignment shrinkToFit="1"/>
    </xf>
    <xf numFmtId="0" fontId="101" fillId="0" borderId="86" xfId="0" applyFont="1" applyFill="1" applyBorder="1" applyAlignment="1" applyProtection="1">
      <alignment horizontal="center" vertical="center"/>
    </xf>
    <xf numFmtId="0" fontId="98" fillId="0" borderId="87" xfId="0" applyFont="1" applyBorder="1" applyAlignment="1" applyProtection="1">
      <alignment horizontal="center" vertical="center"/>
    </xf>
    <xf numFmtId="0" fontId="98" fillId="0" borderId="122" xfId="0" applyFont="1" applyBorder="1" applyAlignment="1" applyProtection="1">
      <alignment horizontal="center" vertical="center"/>
    </xf>
    <xf numFmtId="175" fontId="98" fillId="0" borderId="105" xfId="0" applyNumberFormat="1" applyFont="1" applyFill="1" applyBorder="1" applyAlignment="1" applyProtection="1">
      <alignment horizontal="center" vertical="center" shrinkToFit="1"/>
    </xf>
    <xf numFmtId="0" fontId="102" fillId="0" borderId="268" xfId="0" applyFont="1" applyBorder="1" applyAlignment="1">
      <alignment horizontal="left" shrinkToFit="1"/>
    </xf>
    <xf numFmtId="0" fontId="98" fillId="0" borderId="302" xfId="0" applyFont="1" applyBorder="1" applyAlignment="1">
      <alignment shrinkToFit="1"/>
    </xf>
    <xf numFmtId="165" fontId="158" fillId="0" borderId="268" xfId="0" applyNumberFormat="1" applyFont="1" applyFill="1" applyBorder="1" applyAlignment="1" applyProtection="1">
      <alignment horizontal="right" shrinkToFit="1"/>
    </xf>
    <xf numFmtId="165" fontId="158" fillId="0" borderId="305" xfId="0" applyNumberFormat="1" applyFont="1" applyFill="1" applyBorder="1" applyAlignment="1" applyProtection="1">
      <alignment horizontal="right" shrinkToFit="1"/>
    </xf>
    <xf numFmtId="0" fontId="104" fillId="0" borderId="306" xfId="0" applyFont="1" applyBorder="1" applyAlignment="1">
      <alignment shrinkToFit="1"/>
    </xf>
    <xf numFmtId="0" fontId="117" fillId="0" borderId="307" xfId="0" applyFont="1" applyBorder="1" applyAlignment="1">
      <alignment shrinkToFit="1"/>
    </xf>
    <xf numFmtId="165" fontId="118" fillId="0" borderId="308" xfId="0" applyNumberFormat="1" applyFont="1" applyBorder="1" applyAlignment="1">
      <alignment horizontal="right" shrinkToFit="1"/>
    </xf>
    <xf numFmtId="165" fontId="118" fillId="0" borderId="309" xfId="0" applyNumberFormat="1" applyFont="1" applyBorder="1" applyAlignment="1">
      <alignment horizontal="right" shrinkToFit="1"/>
    </xf>
    <xf numFmtId="10" fontId="105" fillId="0" borderId="0" xfId="0" applyNumberFormat="1" applyFont="1" applyBorder="1" applyAlignment="1" applyProtection="1">
      <alignment horizontal="right" vertical="center" shrinkToFit="1"/>
    </xf>
    <xf numFmtId="0" fontId="98" fillId="0" borderId="0" xfId="0" applyFont="1" applyBorder="1" applyAlignment="1">
      <alignment horizontal="right" vertical="center" shrinkToFit="1"/>
    </xf>
    <xf numFmtId="0" fontId="99" fillId="0" borderId="102" xfId="0" applyFont="1" applyFill="1" applyBorder="1" applyAlignment="1" applyProtection="1">
      <alignment horizontal="center" vertical="center" shrinkToFit="1"/>
      <protection locked="0"/>
    </xf>
    <xf numFmtId="0" fontId="99" fillId="0" borderId="114" xfId="0" applyFont="1" applyBorder="1" applyAlignment="1" applyProtection="1">
      <alignment horizontal="center" vertical="center" shrinkToFit="1"/>
      <protection locked="0"/>
    </xf>
    <xf numFmtId="0" fontId="99" fillId="0" borderId="123" xfId="0" applyFont="1" applyBorder="1" applyAlignment="1" applyProtection="1">
      <alignment horizontal="center" vertical="center" shrinkToFit="1"/>
      <protection locked="0"/>
    </xf>
    <xf numFmtId="4" fontId="102" fillId="0" borderId="0" xfId="0" applyNumberFormat="1" applyFont="1" applyBorder="1" applyAlignment="1" applyProtection="1">
      <alignment horizontal="left" shrinkToFit="1"/>
    </xf>
    <xf numFmtId="0" fontId="102" fillId="0" borderId="0" xfId="0" applyFont="1" applyBorder="1" applyAlignment="1" applyProtection="1">
      <alignment horizontal="left" shrinkToFit="1"/>
    </xf>
    <xf numFmtId="0" fontId="116" fillId="0" borderId="199" xfId="0" applyFont="1" applyBorder="1" applyAlignment="1">
      <alignment shrinkToFit="1"/>
    </xf>
    <xf numFmtId="0" fontId="109" fillId="0" borderId="202" xfId="0" applyFont="1" applyBorder="1" applyAlignment="1">
      <alignment shrinkToFit="1"/>
    </xf>
    <xf numFmtId="0" fontId="104" fillId="0" borderId="199" xfId="0" applyFont="1" applyBorder="1" applyAlignment="1">
      <alignment horizontal="left" shrinkToFit="1"/>
    </xf>
    <xf numFmtId="165" fontId="158" fillId="43" borderId="199" xfId="0" applyNumberFormat="1" applyFont="1" applyFill="1" applyBorder="1" applyAlignment="1" applyProtection="1">
      <alignment horizontal="right" shrinkToFit="1"/>
    </xf>
    <xf numFmtId="165" fontId="158" fillId="0" borderId="202" xfId="0" applyNumberFormat="1" applyFont="1" applyBorder="1" applyAlignment="1" applyProtection="1">
      <alignment horizontal="right" shrinkToFit="1"/>
    </xf>
    <xf numFmtId="0" fontId="104" fillId="0" borderId="185" xfId="0" applyFont="1" applyBorder="1" applyAlignment="1">
      <alignment shrinkToFit="1"/>
    </xf>
    <xf numFmtId="165" fontId="160" fillId="0" borderId="201" xfId="0" applyNumberFormat="1" applyFont="1" applyBorder="1" applyAlignment="1">
      <alignment horizontal="right" shrinkToFit="1"/>
    </xf>
    <xf numFmtId="0" fontId="101" fillId="0" borderId="281" xfId="0" applyFont="1" applyBorder="1" applyAlignment="1">
      <alignment horizontal="left" vertical="center" wrapText="1" shrinkToFit="1"/>
    </xf>
    <xf numFmtId="0" fontId="101" fillId="0" borderId="207" xfId="0" applyFont="1" applyBorder="1" applyAlignment="1">
      <alignment horizontal="left" vertical="center" wrapText="1" shrinkToFit="1"/>
    </xf>
    <xf numFmtId="0" fontId="101" fillId="0" borderId="282" xfId="0" applyFont="1" applyBorder="1" applyAlignment="1">
      <alignment horizontal="left" vertical="center" wrapText="1" shrinkToFit="1"/>
    </xf>
    <xf numFmtId="0" fontId="101" fillId="0" borderId="186" xfId="0" applyFont="1" applyBorder="1" applyAlignment="1">
      <alignment vertical="center" wrapText="1" shrinkToFit="1"/>
    </xf>
    <xf numFmtId="0" fontId="101" fillId="0" borderId="187" xfId="0" applyFont="1" applyBorder="1" applyAlignment="1">
      <alignment vertical="center" wrapText="1" shrinkToFit="1"/>
    </xf>
    <xf numFmtId="0" fontId="101" fillId="0" borderId="188" xfId="0" applyFont="1" applyBorder="1" applyAlignment="1">
      <alignment vertical="center" wrapText="1" shrinkToFit="1"/>
    </xf>
    <xf numFmtId="0" fontId="108" fillId="0" borderId="281" xfId="0" applyFont="1" applyBorder="1" applyAlignment="1">
      <alignment shrinkToFit="1"/>
    </xf>
    <xf numFmtId="0" fontId="109" fillId="0" borderId="282" xfId="0" applyFont="1" applyBorder="1" applyAlignment="1">
      <alignment shrinkToFit="1"/>
    </xf>
    <xf numFmtId="165" fontId="133" fillId="0" borderId="205" xfId="0" applyNumberFormat="1" applyFont="1" applyBorder="1" applyAlignment="1">
      <alignment horizontal="right" shrinkToFit="1"/>
    </xf>
    <xf numFmtId="165" fontId="133" fillId="0" borderId="259" xfId="0" applyNumberFormat="1" applyFont="1" applyBorder="1" applyAlignment="1">
      <alignment horizontal="right" shrinkToFit="1"/>
    </xf>
    <xf numFmtId="0" fontId="104" fillId="0" borderId="199" xfId="0" applyFont="1" applyBorder="1" applyAlignment="1">
      <alignment shrinkToFit="1"/>
    </xf>
    <xf numFmtId="0" fontId="104" fillId="0" borderId="202" xfId="0" applyFont="1" applyBorder="1" applyAlignment="1">
      <alignment shrinkToFit="1"/>
    </xf>
    <xf numFmtId="165" fontId="107" fillId="0" borderId="0" xfId="0" applyNumberFormat="1" applyFont="1" applyFill="1" applyBorder="1" applyAlignment="1">
      <alignment horizontal="right" shrinkToFit="1"/>
    </xf>
    <xf numFmtId="165" fontId="107" fillId="0" borderId="239" xfId="0" applyNumberFormat="1" applyFont="1" applyBorder="1" applyAlignment="1">
      <alignment horizontal="right" shrinkToFit="1"/>
    </xf>
    <xf numFmtId="0" fontId="104" fillId="0" borderId="278" xfId="0" applyFont="1" applyBorder="1" applyAlignment="1">
      <alignment shrinkToFit="1"/>
    </xf>
    <xf numFmtId="0" fontId="104" fillId="0" borderId="206" xfId="0" applyFont="1" applyBorder="1" applyAlignment="1">
      <alignment shrinkToFit="1"/>
    </xf>
    <xf numFmtId="0" fontId="104" fillId="0" borderId="279" xfId="0" applyFont="1" applyBorder="1" applyAlignment="1">
      <alignment shrinkToFit="1"/>
    </xf>
    <xf numFmtId="0" fontId="102" fillId="0" borderId="194" xfId="0" applyFont="1" applyBorder="1" applyAlignment="1">
      <alignment horizontal="center" shrinkToFit="1"/>
    </xf>
    <xf numFmtId="0" fontId="102" fillId="0" borderId="196" xfId="0" applyFont="1" applyBorder="1" applyAlignment="1">
      <alignment horizontal="center" shrinkToFit="1"/>
    </xf>
    <xf numFmtId="0" fontId="108" fillId="0" borderId="195" xfId="0" applyFont="1" applyBorder="1" applyAlignment="1">
      <alignment horizontal="center" shrinkToFit="1"/>
    </xf>
    <xf numFmtId="0" fontId="108" fillId="0" borderId="304" xfId="0" applyFont="1" applyBorder="1" applyAlignment="1">
      <alignment horizontal="center" shrinkToFit="1"/>
    </xf>
    <xf numFmtId="175" fontId="133" fillId="0" borderId="241" xfId="0" applyNumberFormat="1" applyFont="1" applyBorder="1" applyAlignment="1">
      <alignment shrinkToFit="1"/>
    </xf>
    <xf numFmtId="0" fontId="159" fillId="0" borderId="241" xfId="0" applyFont="1" applyFill="1" applyBorder="1" applyAlignment="1">
      <alignment shrinkToFit="1"/>
    </xf>
    <xf numFmtId="0" fontId="98" fillId="0" borderId="194" xfId="0" applyFont="1" applyBorder="1" applyAlignment="1">
      <alignment horizontal="center" shrinkToFit="1"/>
    </xf>
    <xf numFmtId="0" fontId="98" fillId="0" borderId="195" xfId="0" applyFont="1" applyBorder="1" applyAlignment="1">
      <alignment horizontal="center" shrinkToFit="1"/>
    </xf>
    <xf numFmtId="0" fontId="98" fillId="0" borderId="196" xfId="0" applyFont="1" applyBorder="1" applyAlignment="1">
      <alignment horizontal="center" shrinkToFit="1"/>
    </xf>
    <xf numFmtId="0" fontId="108" fillId="0" borderId="301" xfId="0" applyFont="1" applyBorder="1" applyAlignment="1">
      <alignment shrinkToFit="1"/>
    </xf>
    <xf numFmtId="0" fontId="98" fillId="0" borderId="303" xfId="0" applyFont="1" applyBorder="1" applyAlignment="1">
      <alignment shrinkToFit="1"/>
    </xf>
    <xf numFmtId="0" fontId="98" fillId="0" borderId="199" xfId="0" applyFont="1" applyBorder="1" applyAlignment="1">
      <alignment shrinkToFit="1"/>
    </xf>
    <xf numFmtId="0" fontId="98" fillId="0" borderId="202" xfId="0" applyFont="1" applyBorder="1" applyAlignment="1">
      <alignment shrinkToFit="1"/>
    </xf>
    <xf numFmtId="0" fontId="104" fillId="0" borderId="0" xfId="0" applyFont="1" applyBorder="1" applyAlignment="1">
      <alignment shrinkToFit="1"/>
    </xf>
    <xf numFmtId="0" fontId="104" fillId="0" borderId="192" xfId="0" applyFont="1" applyBorder="1" applyAlignment="1">
      <alignment shrinkToFit="1"/>
    </xf>
    <xf numFmtId="175" fontId="160" fillId="0" borderId="0" xfId="0" applyNumberFormat="1" applyFont="1" applyFill="1" applyBorder="1" applyAlignment="1">
      <alignment shrinkToFit="1"/>
    </xf>
    <xf numFmtId="0" fontId="159" fillId="0" borderId="0" xfId="0" applyFont="1" applyBorder="1" applyAlignment="1">
      <alignment shrinkToFit="1"/>
    </xf>
    <xf numFmtId="0" fontId="104" fillId="0" borderId="186" xfId="0" applyFont="1" applyBorder="1" applyAlignment="1">
      <alignment shrinkToFit="1"/>
    </xf>
    <xf numFmtId="0" fontId="104" fillId="0" borderId="187" xfId="0" applyFont="1" applyBorder="1" applyAlignment="1">
      <alignment shrinkToFit="1"/>
    </xf>
    <xf numFmtId="0" fontId="104" fillId="0" borderId="188" xfId="0" applyFont="1" applyBorder="1" applyAlignment="1">
      <alignment shrinkToFit="1"/>
    </xf>
    <xf numFmtId="175" fontId="160" fillId="0" borderId="187" xfId="0" applyNumberFormat="1" applyFont="1" applyFill="1" applyBorder="1" applyAlignment="1">
      <alignment shrinkToFit="1"/>
    </xf>
    <xf numFmtId="0" fontId="159" fillId="0" borderId="187" xfId="0" applyFont="1" applyBorder="1" applyAlignment="1">
      <alignment shrinkToFit="1"/>
    </xf>
    <xf numFmtId="165" fontId="160" fillId="0" borderId="278" xfId="0" applyNumberFormat="1" applyFont="1" applyBorder="1" applyAlignment="1">
      <alignment horizontal="right" vertical="center"/>
    </xf>
    <xf numFmtId="165" fontId="160" fillId="0" borderId="279" xfId="0" applyNumberFormat="1" applyFont="1" applyBorder="1" applyAlignment="1">
      <alignment horizontal="right" vertical="center"/>
    </xf>
    <xf numFmtId="0" fontId="104" fillId="0" borderId="185" xfId="0" applyFont="1" applyFill="1" applyBorder="1" applyAlignment="1">
      <alignment horizontal="center" vertical="center" shrinkToFit="1"/>
    </xf>
    <xf numFmtId="0" fontId="98" fillId="0" borderId="192" xfId="0" applyFont="1" applyBorder="1" applyAlignment="1">
      <alignment horizontal="center" vertical="center" shrinkToFit="1"/>
    </xf>
    <xf numFmtId="0" fontId="101" fillId="0" borderId="0" xfId="0" applyFont="1" applyFill="1" applyBorder="1" applyAlignment="1">
      <alignment horizontal="center" vertical="center"/>
    </xf>
    <xf numFmtId="0" fontId="98" fillId="0" borderId="239" xfId="0" applyFont="1" applyBorder="1" applyAlignment="1">
      <alignment horizontal="center" vertical="center"/>
    </xf>
    <xf numFmtId="0" fontId="104" fillId="0" borderId="0" xfId="0" applyFont="1" applyAlignment="1">
      <alignment vertical="center" shrinkToFit="1"/>
    </xf>
    <xf numFmtId="0" fontId="113" fillId="0" borderId="220" xfId="0" applyFont="1" applyBorder="1" applyAlignment="1">
      <alignment horizontal="center" vertical="center" shrinkToFit="1"/>
    </xf>
    <xf numFmtId="0" fontId="98" fillId="0" borderId="221" xfId="0" applyFont="1" applyBorder="1" applyAlignment="1">
      <alignment horizontal="center" vertical="center" shrinkToFit="1"/>
    </xf>
    <xf numFmtId="0" fontId="98" fillId="0" borderId="222" xfId="0" applyFont="1" applyBorder="1" applyAlignment="1">
      <alignment horizontal="center" vertical="center" shrinkToFit="1"/>
    </xf>
    <xf numFmtId="0" fontId="108" fillId="0" borderId="0" xfId="0" applyFont="1" applyFill="1" applyBorder="1" applyAlignment="1">
      <alignment shrinkToFit="1"/>
    </xf>
    <xf numFmtId="0" fontId="112" fillId="0" borderId="0" xfId="0" applyFont="1" applyBorder="1" applyAlignment="1">
      <alignment shrinkToFit="1"/>
    </xf>
    <xf numFmtId="165" fontId="133" fillId="0" borderId="185" xfId="0" applyNumberFormat="1" applyFont="1" applyFill="1" applyBorder="1" applyAlignment="1">
      <alignment horizontal="center" vertical="center" shrinkToFit="1"/>
    </xf>
    <xf numFmtId="165" fontId="159" fillId="0" borderId="192" xfId="0" applyNumberFormat="1" applyFont="1" applyBorder="1" applyAlignment="1">
      <alignment horizontal="center" shrinkToFit="1"/>
    </xf>
    <xf numFmtId="0" fontId="101" fillId="0" borderId="185" xfId="0" applyFont="1" applyFill="1" applyBorder="1" applyAlignment="1">
      <alignment horizontal="center" vertical="center" shrinkToFit="1"/>
    </xf>
    <xf numFmtId="0" fontId="98" fillId="0" borderId="0" xfId="0" applyFont="1" applyBorder="1" applyAlignment="1">
      <alignment horizontal="center" vertical="center"/>
    </xf>
    <xf numFmtId="166" fontId="133" fillId="0" borderId="278" xfId="0" applyNumberFormat="1" applyFont="1" applyFill="1" applyBorder="1" applyAlignment="1">
      <alignment horizontal="center" vertical="center" shrinkToFit="1"/>
    </xf>
    <xf numFmtId="166" fontId="159" fillId="0" borderId="279" xfId="0" applyNumberFormat="1" applyFont="1" applyBorder="1" applyAlignment="1">
      <alignment horizontal="center" vertical="center" shrinkToFit="1"/>
    </xf>
    <xf numFmtId="0" fontId="98" fillId="0" borderId="298" xfId="0" applyFont="1" applyBorder="1" applyAlignment="1">
      <alignment horizontal="left" vertical="center" shrinkToFit="1"/>
    </xf>
    <xf numFmtId="0" fontId="98" fillId="0" borderId="236" xfId="0" applyFont="1" applyBorder="1" applyAlignment="1">
      <alignment vertical="center" shrinkToFit="1"/>
    </xf>
    <xf numFmtId="0" fontId="98" fillId="0" borderId="299" xfId="0" applyFont="1" applyBorder="1" applyAlignment="1">
      <alignment vertical="center" shrinkToFit="1"/>
    </xf>
    <xf numFmtId="0" fontId="98" fillId="0" borderId="186" xfId="0" applyFont="1" applyBorder="1" applyAlignment="1">
      <alignment vertical="center" shrinkToFit="1"/>
    </xf>
    <xf numFmtId="0" fontId="98" fillId="0" borderId="187" xfId="0" applyFont="1" applyBorder="1" applyAlignment="1">
      <alignment vertical="center" shrinkToFit="1"/>
    </xf>
    <xf numFmtId="0" fontId="98" fillId="0" borderId="188" xfId="0" applyFont="1" applyBorder="1" applyAlignment="1">
      <alignment vertical="center" shrinkToFit="1"/>
    </xf>
    <xf numFmtId="0" fontId="98" fillId="0" borderId="236" xfId="0" applyFont="1" applyBorder="1" applyAlignment="1">
      <alignment horizontal="center" shrinkToFit="1"/>
    </xf>
    <xf numFmtId="0" fontId="98" fillId="0" borderId="187" xfId="0" applyFont="1" applyBorder="1" applyAlignment="1">
      <alignment horizontal="center" shrinkToFit="1"/>
    </xf>
    <xf numFmtId="0" fontId="105" fillId="0" borderId="251" xfId="0" applyFont="1" applyFill="1" applyBorder="1" applyAlignment="1">
      <alignment horizontal="center" vertical="center" shrinkToFit="1"/>
    </xf>
    <xf numFmtId="0" fontId="105" fillId="0" borderId="252" xfId="0" applyFont="1" applyFill="1" applyBorder="1" applyAlignment="1">
      <alignment horizontal="center" vertical="center" shrinkToFit="1"/>
    </xf>
    <xf numFmtId="0" fontId="105" fillId="0" borderId="253" xfId="0" applyFont="1" applyFill="1" applyBorder="1" applyAlignment="1">
      <alignment horizontal="center" vertical="center" shrinkToFit="1"/>
    </xf>
    <xf numFmtId="0" fontId="106" fillId="0" borderId="185" xfId="0" applyFont="1" applyFill="1" applyBorder="1" applyAlignment="1">
      <alignment horizontal="center" vertical="center" shrinkToFit="1"/>
    </xf>
    <xf numFmtId="165" fontId="160" fillId="0" borderId="278" xfId="0" applyNumberFormat="1" applyFont="1" applyFill="1" applyBorder="1" applyAlignment="1">
      <alignment horizontal="right" vertical="center"/>
    </xf>
    <xf numFmtId="165" fontId="160" fillId="0" borderId="278" xfId="0" applyNumberFormat="1" applyFont="1" applyFill="1" applyBorder="1" applyAlignment="1">
      <alignment horizontal="right" vertical="center" shrinkToFit="1"/>
    </xf>
    <xf numFmtId="165" fontId="160" fillId="0" borderId="279" xfId="0" applyNumberFormat="1" applyFont="1" applyBorder="1" applyAlignment="1">
      <alignment horizontal="right" vertical="center" shrinkToFit="1"/>
    </xf>
    <xf numFmtId="49" fontId="104" fillId="0" borderId="185" xfId="0" applyNumberFormat="1" applyFont="1" applyFill="1" applyBorder="1" applyAlignment="1">
      <alignment horizontal="center" vertical="center" shrinkToFit="1"/>
    </xf>
    <xf numFmtId="49" fontId="98" fillId="0" borderId="192" xfId="0" applyNumberFormat="1" applyFont="1" applyBorder="1" applyAlignment="1">
      <alignment horizontal="center" vertical="center" shrinkToFit="1"/>
    </xf>
    <xf numFmtId="0" fontId="104" fillId="0" borderId="185" xfId="0" applyFont="1" applyFill="1" applyBorder="1" applyAlignment="1">
      <alignment horizontal="left" vertical="center" shrinkToFit="1"/>
    </xf>
    <xf numFmtId="0" fontId="98" fillId="0" borderId="192" xfId="0" applyFont="1" applyBorder="1" applyAlignment="1">
      <alignment horizontal="left" vertical="center" shrinkToFit="1"/>
    </xf>
    <xf numFmtId="165" fontId="160" fillId="0" borderId="278" xfId="0" applyNumberFormat="1" applyFont="1" applyFill="1" applyBorder="1" applyAlignment="1">
      <alignment horizontal="center" vertical="center"/>
    </xf>
    <xf numFmtId="165" fontId="160" fillId="0" borderId="279" xfId="0" applyNumberFormat="1" applyFont="1" applyBorder="1" applyAlignment="1">
      <alignment horizontal="center" vertical="center"/>
    </xf>
    <xf numFmtId="0" fontId="101" fillId="0" borderId="238" xfId="0" applyFont="1" applyFill="1" applyBorder="1" applyAlignment="1">
      <alignment vertical="center" shrinkToFit="1"/>
    </xf>
    <xf numFmtId="0" fontId="98" fillId="0" borderId="0" xfId="0" applyFont="1" applyBorder="1" applyAlignment="1">
      <alignment vertical="center" shrinkToFit="1"/>
    </xf>
    <xf numFmtId="0" fontId="104" fillId="0" borderId="238" xfId="0" applyFont="1" applyFill="1" applyBorder="1" applyAlignment="1">
      <alignment vertical="center" shrinkToFit="1"/>
    </xf>
    <xf numFmtId="165" fontId="160" fillId="0" borderId="278" xfId="0" applyNumberFormat="1" applyFont="1" applyFill="1" applyBorder="1" applyAlignment="1">
      <alignment horizontal="center" vertical="center" shrinkToFit="1"/>
    </xf>
    <xf numFmtId="165" fontId="160" fillId="0" borderId="279" xfId="0" applyNumberFormat="1" applyFont="1" applyBorder="1" applyAlignment="1">
      <alignment horizontal="center" vertical="center" shrinkToFit="1"/>
    </xf>
    <xf numFmtId="0" fontId="108" fillId="0" borderId="206" xfId="0" applyFont="1" applyFill="1" applyBorder="1" applyAlignment="1">
      <alignment horizontal="left" shrinkToFit="1"/>
    </xf>
    <xf numFmtId="0" fontId="98" fillId="0" borderId="206" xfId="0" applyFont="1" applyBorder="1" applyAlignment="1">
      <alignment shrinkToFit="1"/>
    </xf>
    <xf numFmtId="0" fontId="98" fillId="0" borderId="266" xfId="0" applyFont="1" applyFill="1" applyBorder="1" applyAlignment="1">
      <alignment horizontal="center" shrinkToFit="1"/>
    </xf>
    <xf numFmtId="0" fontId="98" fillId="0" borderId="223" xfId="0" applyFont="1" applyFill="1" applyBorder="1" applyAlignment="1">
      <alignment horizontal="center" shrinkToFit="1"/>
    </xf>
    <xf numFmtId="0" fontId="108" fillId="0" borderId="223" xfId="0" applyFont="1" applyFill="1" applyBorder="1" applyAlignment="1">
      <alignment horizontal="left" shrinkToFit="1"/>
    </xf>
    <xf numFmtId="0" fontId="98" fillId="0" borderId="223" xfId="0" applyFont="1" applyBorder="1" applyAlignment="1">
      <alignment shrinkToFit="1"/>
    </xf>
    <xf numFmtId="0" fontId="98" fillId="0" borderId="257" xfId="0" applyFont="1" applyFill="1" applyBorder="1" applyAlignment="1">
      <alignment horizontal="center" shrinkToFit="1"/>
    </xf>
    <xf numFmtId="0" fontId="98" fillId="0" borderId="206" xfId="0" applyFont="1" applyFill="1" applyBorder="1" applyAlignment="1">
      <alignment horizontal="center" shrinkToFit="1"/>
    </xf>
    <xf numFmtId="0" fontId="111" fillId="0" borderId="0" xfId="0" applyFont="1" applyFill="1" applyBorder="1" applyAlignment="1">
      <alignment horizontal="center" vertical="center"/>
    </xf>
    <xf numFmtId="165" fontId="160" fillId="0" borderId="185" xfId="40" applyNumberFormat="1" applyFont="1" applyFill="1" applyBorder="1" applyAlignment="1">
      <alignment horizontal="center" vertical="center" shrinkToFit="1"/>
    </xf>
    <xf numFmtId="165" fontId="160" fillId="0" borderId="192" xfId="0" applyNumberFormat="1" applyFont="1" applyBorder="1" applyAlignment="1">
      <alignment horizontal="center" vertical="center" shrinkToFit="1"/>
    </xf>
    <xf numFmtId="0" fontId="104" fillId="0" borderId="250" xfId="0" applyFont="1" applyFill="1" applyBorder="1" applyAlignment="1">
      <alignment horizontal="left" shrinkToFit="1"/>
    </xf>
    <xf numFmtId="0" fontId="104" fillId="0" borderId="241" xfId="0" applyFont="1" applyBorder="1" applyAlignment="1">
      <alignment shrinkToFit="1"/>
    </xf>
    <xf numFmtId="0" fontId="108" fillId="0" borderId="283" xfId="0" applyFont="1" applyFill="1" applyBorder="1" applyAlignment="1">
      <alignment horizontal="center" shrinkToFit="1"/>
    </xf>
    <xf numFmtId="0" fontId="98" fillId="0" borderId="229" xfId="0" applyFont="1" applyBorder="1" applyAlignment="1">
      <alignment horizontal="center" shrinkToFit="1"/>
    </xf>
    <xf numFmtId="0" fontId="104" fillId="0" borderId="229" xfId="0" applyFont="1" applyFill="1" applyBorder="1" applyAlignment="1">
      <alignment horizontal="center" vertical="center" shrinkToFit="1"/>
    </xf>
    <xf numFmtId="0" fontId="98" fillId="0" borderId="229" xfId="0" applyFont="1" applyBorder="1" applyAlignment="1">
      <alignment horizontal="center" vertical="center" shrinkToFit="1"/>
    </xf>
    <xf numFmtId="172" fontId="161" fillId="0" borderId="217" xfId="0" applyNumberFormat="1" applyFont="1" applyFill="1" applyBorder="1" applyAlignment="1">
      <alignment horizontal="left" vertical="center" shrinkToFit="1"/>
    </xf>
    <xf numFmtId="0" fontId="157" fillId="0" borderId="217" xfId="0" applyFont="1" applyBorder="1" applyAlignment="1">
      <alignment horizontal="left" vertical="center" shrinkToFit="1"/>
    </xf>
    <xf numFmtId="0" fontId="104" fillId="0" borderId="252" xfId="0" applyFont="1" applyBorder="1" applyAlignment="1">
      <alignment horizontal="center" vertical="center" shrinkToFit="1"/>
    </xf>
    <xf numFmtId="0" fontId="104" fillId="0" borderId="253" xfId="0" applyFont="1" applyBorder="1" applyAlignment="1">
      <alignment horizontal="center" vertical="center" shrinkToFit="1"/>
    </xf>
    <xf numFmtId="175" fontId="98" fillId="0" borderId="189" xfId="0" applyNumberFormat="1" applyFont="1" applyFill="1" applyBorder="1" applyAlignment="1">
      <alignment horizontal="center" vertical="center" shrinkToFit="1"/>
    </xf>
    <xf numFmtId="0" fontId="98" fillId="0" borderId="191" xfId="0" applyFont="1" applyBorder="1" applyAlignment="1">
      <alignment horizontal="center" vertical="center" shrinkToFit="1"/>
    </xf>
    <xf numFmtId="172" fontId="163" fillId="0" borderId="206" xfId="0" applyNumberFormat="1" applyFont="1" applyFill="1" applyBorder="1" applyAlignment="1">
      <alignment horizontal="left" vertical="center" shrinkToFit="1"/>
    </xf>
    <xf numFmtId="0" fontId="104" fillId="0" borderId="294" xfId="0" applyFont="1" applyFill="1" applyBorder="1" applyAlignment="1">
      <alignment horizontal="center" vertical="center" shrinkToFit="1"/>
    </xf>
    <xf numFmtId="0" fontId="110" fillId="0" borderId="252" xfId="0" applyFont="1" applyBorder="1" applyAlignment="1">
      <alignment horizontal="center" vertical="center" shrinkToFit="1"/>
    </xf>
    <xf numFmtId="0" fontId="104" fillId="0" borderId="295" xfId="0" applyFont="1" applyFill="1" applyBorder="1" applyAlignment="1">
      <alignment horizontal="center" vertical="center" shrinkToFit="1"/>
    </xf>
    <xf numFmtId="172" fontId="161" fillId="0" borderId="206" xfId="0" applyNumberFormat="1" applyFont="1" applyFill="1" applyBorder="1" applyAlignment="1">
      <alignment horizontal="left" vertical="center" shrinkToFit="1"/>
    </xf>
    <xf numFmtId="0" fontId="157" fillId="0" borderId="206" xfId="0" applyFont="1" applyBorder="1" applyAlignment="1">
      <alignment horizontal="left" vertical="center" shrinkToFit="1"/>
    </xf>
    <xf numFmtId="172" fontId="161" fillId="0" borderId="223" xfId="0" applyNumberFormat="1" applyFont="1" applyFill="1" applyBorder="1" applyAlignment="1">
      <alignment horizontal="left" vertical="center" shrinkToFit="1"/>
    </xf>
    <xf numFmtId="0" fontId="157" fillId="0" borderId="223" xfId="0" applyFont="1" applyBorder="1" applyAlignment="1">
      <alignment horizontal="left" vertical="center" shrinkToFit="1"/>
    </xf>
    <xf numFmtId="0" fontId="104" fillId="0" borderId="216" xfId="0" applyFont="1" applyFill="1" applyBorder="1" applyAlignment="1">
      <alignment horizontal="center" vertical="center" shrinkToFit="1"/>
    </xf>
    <xf numFmtId="0" fontId="98" fillId="0" borderId="216" xfId="0" applyFont="1" applyBorder="1" applyAlignment="1">
      <alignment horizontal="center" vertical="center" shrinkToFit="1"/>
    </xf>
    <xf numFmtId="172" fontId="163" fillId="0" borderId="273" xfId="0" applyNumberFormat="1" applyFont="1" applyFill="1" applyBorder="1" applyAlignment="1">
      <alignment horizontal="left" vertical="center" shrinkToFit="1"/>
    </xf>
    <xf numFmtId="0" fontId="159" fillId="0" borderId="273" xfId="0" applyFont="1" applyBorder="1" applyAlignment="1">
      <alignment shrinkToFit="1"/>
    </xf>
    <xf numFmtId="0" fontId="108" fillId="0" borderId="286" xfId="0" applyFont="1" applyFill="1" applyBorder="1" applyAlignment="1">
      <alignment horizontal="center" shrinkToFit="1"/>
    </xf>
    <xf numFmtId="0" fontId="98" fillId="0" borderId="277" xfId="0" applyFont="1" applyBorder="1" applyAlignment="1">
      <alignment horizontal="center" shrinkToFit="1"/>
    </xf>
    <xf numFmtId="0" fontId="102" fillId="0" borderId="252" xfId="0" applyFont="1" applyBorder="1" applyAlignment="1">
      <alignment horizontal="center" vertical="center" shrinkToFit="1"/>
    </xf>
    <xf numFmtId="0" fontId="102" fillId="0" borderId="253" xfId="0" applyFont="1" applyBorder="1" applyAlignment="1">
      <alignment horizontal="center" vertical="center" shrinkToFit="1"/>
    </xf>
    <xf numFmtId="0" fontId="108" fillId="0" borderId="274" xfId="0" applyFont="1" applyFill="1" applyBorder="1" applyAlignment="1">
      <alignment horizontal="center" shrinkToFit="1"/>
    </xf>
    <xf numFmtId="0" fontId="98" fillId="0" borderId="275" xfId="0" applyFont="1" applyBorder="1" applyAlignment="1">
      <alignment horizontal="center" shrinkToFit="1"/>
    </xf>
    <xf numFmtId="0" fontId="104" fillId="0" borderId="216" xfId="0" applyFont="1" applyFill="1" applyBorder="1" applyAlignment="1">
      <alignment horizontal="left" shrinkToFit="1"/>
    </xf>
    <xf numFmtId="0" fontId="98" fillId="0" borderId="216" xfId="0" applyFont="1" applyBorder="1" applyAlignment="1">
      <alignment horizontal="left" shrinkToFit="1"/>
    </xf>
    <xf numFmtId="0" fontId="98" fillId="0" borderId="216" xfId="0" applyFont="1" applyBorder="1" applyAlignment="1">
      <alignment shrinkToFit="1"/>
    </xf>
    <xf numFmtId="0" fontId="98" fillId="0" borderId="272" xfId="0" applyFont="1" applyFill="1" applyBorder="1" applyAlignment="1">
      <alignment horizontal="center" shrinkToFit="1"/>
    </xf>
    <xf numFmtId="0" fontId="98" fillId="0" borderId="273" xfId="0" applyFont="1" applyFill="1" applyBorder="1" applyAlignment="1">
      <alignment horizontal="center" shrinkToFit="1"/>
    </xf>
    <xf numFmtId="0" fontId="108" fillId="0" borderId="273" xfId="0" applyFont="1" applyFill="1" applyBorder="1" applyAlignment="1">
      <alignment horizontal="left" shrinkToFit="1"/>
    </xf>
    <xf numFmtId="0" fontId="98" fillId="0" borderId="273" xfId="0" applyFont="1" applyBorder="1" applyAlignment="1">
      <alignment shrinkToFit="1"/>
    </xf>
    <xf numFmtId="165" fontId="21" fillId="0" borderId="207" xfId="40" applyNumberFormat="1" applyFont="1" applyFill="1" applyBorder="1" applyAlignment="1">
      <alignment shrinkToFit="1"/>
    </xf>
    <xf numFmtId="165" fontId="1" fillId="0" borderId="258" xfId="0" applyNumberFormat="1" applyFont="1" applyBorder="1" applyAlignment="1">
      <alignment shrinkToFit="1"/>
    </xf>
    <xf numFmtId="0" fontId="98" fillId="0" borderId="257" xfId="40" applyFont="1" applyFill="1" applyBorder="1" applyAlignment="1">
      <alignment horizontal="center" shrinkToFit="1"/>
    </xf>
    <xf numFmtId="0" fontId="98" fillId="0" borderId="206" xfId="0" applyFont="1" applyBorder="1" applyAlignment="1">
      <alignment horizontal="center" shrinkToFit="1"/>
    </xf>
    <xf numFmtId="0" fontId="98" fillId="0" borderId="212" xfId="40" applyFont="1" applyFill="1" applyBorder="1" applyAlignment="1">
      <alignment shrinkToFit="1"/>
    </xf>
    <xf numFmtId="0" fontId="98" fillId="0" borderId="201" xfId="0" applyFont="1" applyBorder="1" applyAlignment="1">
      <alignment shrinkToFit="1"/>
    </xf>
    <xf numFmtId="0" fontId="98" fillId="0" borderId="213" xfId="0" applyFont="1" applyBorder="1" applyAlignment="1">
      <alignment shrinkToFit="1"/>
    </xf>
    <xf numFmtId="165" fontId="21" fillId="0" borderId="201" xfId="40" applyNumberFormat="1" applyFont="1" applyFill="1" applyBorder="1" applyAlignment="1">
      <alignment shrinkToFit="1"/>
    </xf>
    <xf numFmtId="165" fontId="1" fillId="0" borderId="247" xfId="0" applyNumberFormat="1" applyFont="1" applyBorder="1" applyAlignment="1">
      <alignment shrinkToFit="1"/>
    </xf>
    <xf numFmtId="165" fontId="108" fillId="0" borderId="225" xfId="40" applyNumberFormat="1" applyFont="1" applyFill="1" applyBorder="1" applyAlignment="1" applyProtection="1">
      <alignment horizontal="center" shrinkToFit="1"/>
      <protection locked="0"/>
    </xf>
    <xf numFmtId="165" fontId="98" fillId="0" borderId="261" xfId="0" applyNumberFormat="1" applyFont="1" applyBorder="1" applyAlignment="1" applyProtection="1">
      <alignment shrinkToFit="1"/>
      <protection locked="0"/>
    </xf>
    <xf numFmtId="0" fontId="98" fillId="0" borderId="208" xfId="40" applyFont="1" applyFill="1" applyBorder="1" applyAlignment="1">
      <alignment shrinkToFit="1"/>
    </xf>
    <xf numFmtId="0" fontId="98" fillId="0" borderId="205" xfId="0" applyFont="1" applyBorder="1" applyAlignment="1">
      <alignment shrinkToFit="1"/>
    </xf>
    <xf numFmtId="0" fontId="98" fillId="0" borderId="211" xfId="0" applyFont="1" applyBorder="1" applyAlignment="1">
      <alignment shrinkToFit="1"/>
    </xf>
    <xf numFmtId="41" fontId="159" fillId="0" borderId="212" xfId="0" applyNumberFormat="1" applyFont="1" applyBorder="1" applyAlignment="1">
      <alignment horizontal="left" shrinkToFit="1"/>
    </xf>
    <xf numFmtId="41" fontId="159" fillId="0" borderId="201" xfId="0" applyNumberFormat="1" applyFont="1" applyBorder="1" applyAlignment="1">
      <alignment horizontal="left" shrinkToFit="1"/>
    </xf>
    <xf numFmtId="41" fontId="159" fillId="0" borderId="213" xfId="0" applyNumberFormat="1" applyFont="1" applyBorder="1" applyAlignment="1">
      <alignment horizontal="left" shrinkToFit="1"/>
    </xf>
    <xf numFmtId="0" fontId="98" fillId="0" borderId="260" xfId="0" applyFont="1" applyFill="1" applyBorder="1" applyAlignment="1">
      <alignment horizontal="center"/>
    </xf>
    <xf numFmtId="0" fontId="98" fillId="0" borderId="232" xfId="0" applyFont="1" applyFill="1" applyBorder="1" applyAlignment="1">
      <alignment horizontal="center"/>
    </xf>
    <xf numFmtId="0" fontId="98" fillId="0" borderId="219" xfId="0" applyFont="1" applyFill="1" applyBorder="1" applyAlignment="1">
      <alignment horizontal="center" shrinkToFit="1"/>
    </xf>
    <xf numFmtId="0" fontId="98" fillId="0" borderId="225" xfId="0" applyFont="1" applyBorder="1" applyAlignment="1">
      <alignment shrinkToFit="1"/>
    </xf>
    <xf numFmtId="0" fontId="98" fillId="0" borderId="232" xfId="0" applyFont="1" applyBorder="1" applyAlignment="1">
      <alignment shrinkToFit="1"/>
    </xf>
    <xf numFmtId="41" fontId="159" fillId="0" borderId="219" xfId="0" applyNumberFormat="1" applyFont="1" applyBorder="1" applyAlignment="1">
      <alignment horizontal="left" shrinkToFit="1"/>
    </xf>
    <xf numFmtId="41" fontId="159" fillId="0" borderId="225" xfId="0" applyNumberFormat="1" applyFont="1" applyBorder="1" applyAlignment="1">
      <alignment horizontal="left" shrinkToFit="1"/>
    </xf>
    <xf numFmtId="41" fontId="159" fillId="0" borderId="232" xfId="0" applyNumberFormat="1" applyFont="1" applyBorder="1" applyAlignment="1">
      <alignment horizontal="left" shrinkToFit="1"/>
    </xf>
    <xf numFmtId="0" fontId="98" fillId="0" borderId="238" xfId="0" applyFont="1" applyFill="1" applyBorder="1" applyAlignment="1">
      <alignment horizontal="center"/>
    </xf>
    <xf numFmtId="0" fontId="98" fillId="0" borderId="0" xfId="0" applyFont="1" applyFill="1" applyBorder="1" applyAlignment="1">
      <alignment horizontal="center"/>
    </xf>
    <xf numFmtId="0" fontId="98" fillId="0" borderId="212" xfId="0" applyFont="1" applyFill="1" applyBorder="1" applyAlignment="1">
      <alignment horizontal="center" shrinkToFit="1"/>
    </xf>
    <xf numFmtId="0" fontId="108" fillId="0" borderId="262" xfId="0" applyFont="1" applyFill="1" applyBorder="1" applyAlignment="1">
      <alignment horizontal="center" shrinkToFit="1"/>
    </xf>
    <xf numFmtId="0" fontId="98" fillId="0" borderId="234" xfId="0" applyFont="1" applyBorder="1" applyAlignment="1">
      <alignment horizontal="center" shrinkToFit="1"/>
    </xf>
    <xf numFmtId="0" fontId="98" fillId="0" borderId="208" xfId="0" applyFont="1" applyFill="1" applyBorder="1" applyAlignment="1">
      <alignment horizontal="center" shrinkToFit="1"/>
    </xf>
    <xf numFmtId="0" fontId="98" fillId="0" borderId="205" xfId="0" applyFont="1" applyBorder="1" applyAlignment="1">
      <alignment horizontal="center" shrinkToFit="1"/>
    </xf>
    <xf numFmtId="0" fontId="98" fillId="0" borderId="209" xfId="0" applyFont="1" applyBorder="1" applyAlignment="1">
      <alignment horizontal="center" shrinkToFit="1"/>
    </xf>
    <xf numFmtId="0" fontId="104" fillId="0" borderId="208" xfId="0" applyFont="1" applyFill="1" applyBorder="1" applyAlignment="1">
      <alignment horizontal="center" shrinkToFit="1"/>
    </xf>
    <xf numFmtId="165" fontId="22" fillId="0" borderId="250" xfId="40" applyNumberFormat="1" applyFont="1" applyFill="1" applyBorder="1" applyAlignment="1">
      <alignment horizontal="right" shrinkToFit="1"/>
    </xf>
    <xf numFmtId="165" fontId="1" fillId="0" borderId="242" xfId="0" applyNumberFormat="1" applyFont="1" applyBorder="1" applyAlignment="1">
      <alignment horizontal="right" shrinkToFit="1"/>
    </xf>
    <xf numFmtId="165" fontId="21" fillId="0" borderId="212" xfId="40" applyNumberFormat="1" applyFont="1" applyFill="1" applyBorder="1" applyAlignment="1">
      <alignment shrinkToFit="1"/>
    </xf>
    <xf numFmtId="165" fontId="21" fillId="0" borderId="205" xfId="40" applyNumberFormat="1" applyFont="1" applyFill="1" applyBorder="1" applyAlignment="1">
      <alignment shrinkToFit="1"/>
    </xf>
    <xf numFmtId="165" fontId="1" fillId="0" borderId="259" xfId="0" applyNumberFormat="1" applyFont="1" applyBorder="1" applyAlignment="1">
      <alignment shrinkToFit="1"/>
    </xf>
    <xf numFmtId="0" fontId="104" fillId="0" borderId="250" xfId="40" applyFont="1" applyFill="1" applyBorder="1" applyAlignment="1">
      <alignment horizontal="center" shrinkToFit="1"/>
    </xf>
    <xf numFmtId="0" fontId="104" fillId="0" borderId="241" xfId="0" applyFont="1" applyBorder="1" applyAlignment="1">
      <alignment horizontal="center" shrinkToFit="1"/>
    </xf>
    <xf numFmtId="0" fontId="98" fillId="0" borderId="241" xfId="0" applyFont="1" applyBorder="1" applyAlignment="1">
      <alignment shrinkToFit="1"/>
    </xf>
    <xf numFmtId="0" fontId="98" fillId="0" borderId="219" xfId="40" applyFont="1" applyFill="1" applyBorder="1" applyAlignment="1">
      <alignment horizontal="left" shrinkToFit="1"/>
    </xf>
    <xf numFmtId="0" fontId="99" fillId="0" borderId="235" xfId="0" applyFont="1" applyFill="1" applyBorder="1" applyAlignment="1" applyProtection="1">
      <alignment horizontal="center" vertical="center" shrinkToFit="1"/>
      <protection locked="0"/>
    </xf>
    <xf numFmtId="0" fontId="99" fillId="0" borderId="236" xfId="0" applyFont="1" applyBorder="1" applyAlignment="1" applyProtection="1">
      <alignment horizontal="center" vertical="center" shrinkToFit="1"/>
      <protection locked="0"/>
    </xf>
    <xf numFmtId="0" fontId="99" fillId="0" borderId="237" xfId="0" applyFont="1" applyBorder="1" applyAlignment="1" applyProtection="1">
      <alignment horizontal="center" vertical="center" shrinkToFit="1"/>
      <protection locked="0"/>
    </xf>
    <xf numFmtId="0" fontId="99" fillId="0" borderId="238" xfId="0" applyFont="1" applyBorder="1" applyAlignment="1" applyProtection="1">
      <alignment horizontal="center" vertical="center" shrinkToFit="1"/>
      <protection locked="0"/>
    </xf>
    <xf numFmtId="0" fontId="99" fillId="0" borderId="0" xfId="0" applyFont="1" applyBorder="1" applyAlignment="1" applyProtection="1">
      <alignment horizontal="center" vertical="center" shrinkToFit="1"/>
      <protection locked="0"/>
    </xf>
    <xf numFmtId="0" fontId="99" fillId="0" borderId="239" xfId="0" applyFont="1" applyBorder="1" applyAlignment="1" applyProtection="1">
      <alignment horizontal="center" vertical="center" shrinkToFit="1"/>
      <protection locked="0"/>
    </xf>
    <xf numFmtId="0" fontId="161" fillId="0" borderId="0" xfId="0" applyFont="1" applyFill="1" applyAlignment="1">
      <alignment horizontal="left" shrinkToFit="1"/>
    </xf>
    <xf numFmtId="0" fontId="98" fillId="0" borderId="240" xfId="0" applyFont="1" applyFill="1" applyBorder="1" applyAlignment="1">
      <alignment horizontal="center" shrinkToFit="1"/>
    </xf>
    <xf numFmtId="0" fontId="98" fillId="0" borderId="242" xfId="0" applyFont="1" applyBorder="1" applyAlignment="1">
      <alignment shrinkToFit="1"/>
    </xf>
    <xf numFmtId="172" fontId="32" fillId="0" borderId="201" xfId="0" applyNumberFormat="1" applyFont="1" applyFill="1" applyBorder="1" applyAlignment="1">
      <alignment horizontal="left" shrinkToFit="1"/>
    </xf>
    <xf numFmtId="0" fontId="34" fillId="0" borderId="247" xfId="0" applyFont="1" applyBorder="1" applyAlignment="1">
      <alignment horizontal="left" shrinkToFit="1"/>
    </xf>
    <xf numFmtId="0" fontId="101" fillId="0" borderId="0" xfId="0" applyFont="1" applyFill="1" applyAlignment="1">
      <alignment horizontal="center" shrinkToFit="1"/>
    </xf>
    <xf numFmtId="0" fontId="98" fillId="0" borderId="0" xfId="0" applyFont="1" applyAlignment="1">
      <alignment horizontal="center" shrinkToFit="1"/>
    </xf>
    <xf numFmtId="0" fontId="98" fillId="0" borderId="0" xfId="0" applyFont="1" applyBorder="1" applyAlignment="1">
      <alignment horizontal="center" shrinkToFit="1"/>
    </xf>
    <xf numFmtId="0" fontId="105" fillId="0" borderId="238" xfId="0" applyFont="1" applyFill="1" applyBorder="1" applyAlignment="1">
      <alignment horizontal="center" shrinkToFit="1"/>
    </xf>
    <xf numFmtId="0" fontId="102" fillId="0" borderId="0" xfId="0" applyFont="1" applyBorder="1" applyAlignment="1">
      <alignment horizontal="center" shrinkToFit="1"/>
    </xf>
    <xf numFmtId="0" fontId="102" fillId="0" borderId="239" xfId="0" applyFont="1" applyBorder="1" applyAlignment="1">
      <alignment horizontal="center" shrinkToFit="1"/>
    </xf>
    <xf numFmtId="0" fontId="104" fillId="0" borderId="0" xfId="0" applyFont="1" applyFill="1" applyAlignment="1">
      <alignment horizontal="center" shrinkToFit="1"/>
    </xf>
    <xf numFmtId="0" fontId="161" fillId="0" borderId="0" xfId="0" applyFont="1" applyFill="1" applyBorder="1" applyAlignment="1">
      <alignment shrinkToFit="1"/>
    </xf>
    <xf numFmtId="0" fontId="23" fillId="0" borderId="201" xfId="0" applyFont="1" applyFill="1" applyBorder="1" applyAlignment="1">
      <alignment vertical="center" shrinkToFit="1"/>
    </xf>
    <xf numFmtId="0" fontId="1" fillId="0" borderId="201" xfId="0" applyFont="1" applyBorder="1" applyAlignment="1">
      <alignment vertical="center" shrinkToFit="1"/>
    </xf>
    <xf numFmtId="0" fontId="1" fillId="0" borderId="247" xfId="0" applyFont="1" applyBorder="1" applyAlignment="1">
      <alignment vertical="center" shrinkToFit="1"/>
    </xf>
    <xf numFmtId="0" fontId="103" fillId="0" borderId="240" xfId="0" applyFont="1" applyFill="1" applyBorder="1" applyAlignment="1">
      <alignment horizontal="center" shrinkToFit="1"/>
    </xf>
    <xf numFmtId="0" fontId="103" fillId="0" borderId="241" xfId="0" applyFont="1" applyBorder="1" applyAlignment="1">
      <alignment horizontal="center" shrinkToFit="1"/>
    </xf>
    <xf numFmtId="0" fontId="103" fillId="0" borderId="242" xfId="0" applyFont="1" applyBorder="1" applyAlignment="1">
      <alignment horizontal="center" shrinkToFit="1"/>
    </xf>
    <xf numFmtId="0" fontId="98" fillId="0" borderId="0" xfId="0" applyFont="1" applyFill="1" applyAlignment="1">
      <alignment horizontal="left" shrinkToFit="1"/>
    </xf>
    <xf numFmtId="0" fontId="98" fillId="0" borderId="0" xfId="0" applyFont="1" applyAlignment="1">
      <alignment horizontal="left" shrinkToFit="1"/>
    </xf>
    <xf numFmtId="0" fontId="159" fillId="0" borderId="0" xfId="0" applyFont="1" applyAlignment="1">
      <alignment shrinkToFit="1"/>
    </xf>
    <xf numFmtId="0" fontId="22" fillId="0" borderId="244" xfId="0" applyFont="1" applyFill="1" applyBorder="1" applyAlignment="1">
      <alignment shrinkToFit="1"/>
    </xf>
    <xf numFmtId="0" fontId="1" fillId="0" borderId="244" xfId="0" applyFont="1" applyBorder="1" applyAlignment="1">
      <alignment shrinkToFit="1"/>
    </xf>
    <xf numFmtId="0" fontId="1" fillId="0" borderId="245" xfId="0" applyFont="1" applyBorder="1" applyAlignment="1">
      <alignment shrinkToFit="1"/>
    </xf>
    <xf numFmtId="0" fontId="98" fillId="0" borderId="235" xfId="0" applyFont="1" applyFill="1" applyBorder="1" applyAlignment="1">
      <alignment horizontal="center" shrinkToFit="1"/>
    </xf>
    <xf numFmtId="0" fontId="98" fillId="0" borderId="236" xfId="0" applyFont="1" applyBorder="1" applyAlignment="1">
      <alignment shrinkToFit="1"/>
    </xf>
    <xf numFmtId="0" fontId="98" fillId="0" borderId="237" xfId="0" applyFont="1" applyBorder="1" applyAlignment="1">
      <alignment shrinkToFit="1"/>
    </xf>
    <xf numFmtId="0" fontId="158" fillId="0" borderId="248" xfId="0" applyFont="1" applyFill="1" applyBorder="1" applyAlignment="1">
      <alignment horizontal="center" vertical="center" shrinkToFit="1"/>
    </xf>
    <xf numFmtId="0" fontId="159" fillId="0" borderId="244" xfId="0" applyFont="1" applyBorder="1" applyAlignment="1">
      <alignment vertical="center" shrinkToFit="1"/>
    </xf>
    <xf numFmtId="0" fontId="159" fillId="0" borderId="245" xfId="0" applyFont="1" applyBorder="1" applyAlignment="1">
      <alignment vertical="center" shrinkToFit="1"/>
    </xf>
    <xf numFmtId="0" fontId="161" fillId="0" borderId="0" xfId="0" applyFont="1" applyFill="1" applyBorder="1" applyAlignment="1">
      <alignment horizontal="left" shrinkToFit="1"/>
    </xf>
    <xf numFmtId="176" fontId="158" fillId="0" borderId="200" xfId="0" applyNumberFormat="1" applyFont="1" applyFill="1" applyBorder="1" applyAlignment="1">
      <alignment horizontal="center" vertical="center" shrinkToFit="1"/>
    </xf>
    <xf numFmtId="176" fontId="159" fillId="0" borderId="201" xfId="0" applyNumberFormat="1" applyFont="1" applyBorder="1" applyAlignment="1">
      <alignment vertical="center" shrinkToFit="1"/>
    </xf>
    <xf numFmtId="176" fontId="159" fillId="0" borderId="247" xfId="0" applyNumberFormat="1" applyFont="1" applyBorder="1" applyAlignment="1">
      <alignment vertical="center" shrinkToFit="1"/>
    </xf>
    <xf numFmtId="0" fontId="98" fillId="0" borderId="238" xfId="40" applyFont="1" applyFill="1" applyBorder="1" applyAlignment="1">
      <alignment horizontal="center" shrinkToFit="1"/>
    </xf>
    <xf numFmtId="0" fontId="98" fillId="0" borderId="214" xfId="40" applyFont="1" applyFill="1" applyBorder="1" applyAlignment="1">
      <alignment shrinkToFit="1"/>
    </xf>
    <xf numFmtId="0" fontId="98" fillId="0" borderId="0" xfId="0" applyFont="1" applyBorder="1" applyAlignment="1">
      <alignment shrinkToFit="1"/>
    </xf>
    <xf numFmtId="165" fontId="21" fillId="0" borderId="0" xfId="40" applyNumberFormat="1" applyFont="1" applyFill="1" applyBorder="1" applyAlignment="1">
      <alignment shrinkToFit="1"/>
    </xf>
    <xf numFmtId="165" fontId="1" fillId="0" borderId="239" xfId="0" applyNumberFormat="1" applyFont="1" applyBorder="1" applyAlignment="1">
      <alignment shrinkToFit="1"/>
    </xf>
    <xf numFmtId="49" fontId="158" fillId="0" borderId="250" xfId="0" applyNumberFormat="1" applyFont="1" applyFill="1" applyBorder="1" applyAlignment="1">
      <alignment horizontal="center" vertical="center" shrinkToFit="1"/>
    </xf>
    <xf numFmtId="0" fontId="159" fillId="0" borderId="241" xfId="0" applyFont="1" applyBorder="1" applyAlignment="1">
      <alignment vertical="center" shrinkToFit="1"/>
    </xf>
    <xf numFmtId="0" fontId="159" fillId="0" borderId="242" xfId="0" applyFont="1" applyBorder="1" applyAlignment="1">
      <alignment vertical="center" shrinkToFit="1"/>
    </xf>
    <xf numFmtId="0" fontId="105" fillId="0" borderId="251" xfId="0" applyFont="1" applyFill="1" applyBorder="1" applyAlignment="1">
      <alignment horizontal="right" vertical="center" shrinkToFit="1"/>
    </xf>
    <xf numFmtId="0" fontId="98" fillId="0" borderId="252" xfId="0" applyFont="1" applyBorder="1" applyAlignment="1">
      <alignment horizontal="right" vertical="center" shrinkToFit="1"/>
    </xf>
    <xf numFmtId="0" fontId="105" fillId="0" borderId="0" xfId="0" applyFont="1" applyFill="1" applyBorder="1" applyAlignment="1" applyProtection="1">
      <alignment horizontal="left" shrinkToFit="1"/>
    </xf>
    <xf numFmtId="0" fontId="106" fillId="0" borderId="208" xfId="0" applyFont="1" applyFill="1" applyBorder="1" applyAlignment="1">
      <alignment horizontal="center"/>
    </xf>
    <xf numFmtId="0" fontId="106" fillId="0" borderId="209" xfId="0" applyFont="1" applyFill="1" applyBorder="1" applyAlignment="1">
      <alignment horizontal="center"/>
    </xf>
    <xf numFmtId="0" fontId="106" fillId="0" borderId="0" xfId="0" applyFont="1" applyFill="1" applyBorder="1" applyAlignment="1">
      <alignment horizontal="center" shrinkToFit="1"/>
    </xf>
    <xf numFmtId="0" fontId="98" fillId="0" borderId="239" xfId="0" applyFont="1" applyBorder="1" applyAlignment="1">
      <alignment horizontal="center" shrinkToFit="1"/>
    </xf>
    <xf numFmtId="0" fontId="106" fillId="0" borderId="187" xfId="0" applyFont="1" applyFill="1" applyBorder="1" applyAlignment="1">
      <alignment horizontal="center" shrinkToFit="1"/>
    </xf>
    <xf numFmtId="0" fontId="98" fillId="0" borderId="256" xfId="0" applyFont="1" applyBorder="1" applyAlignment="1">
      <alignment horizontal="center" shrinkToFit="1"/>
    </xf>
    <xf numFmtId="0" fontId="99" fillId="0" borderId="98" xfId="0" applyFont="1" applyBorder="1" applyAlignment="1" applyProtection="1">
      <alignment horizontal="center" shrinkToFit="1"/>
      <protection locked="0"/>
    </xf>
    <xf numFmtId="0" fontId="99" fillId="0" borderId="0" xfId="0" applyFont="1" applyAlignment="1" applyProtection="1">
      <alignment horizontal="center" shrinkToFit="1"/>
      <protection locked="0"/>
    </xf>
    <xf numFmtId="0" fontId="99" fillId="0" borderId="103" xfId="0" applyFont="1" applyBorder="1" applyAlignment="1" applyProtection="1">
      <alignment horizontal="center" shrinkToFit="1"/>
      <protection locked="0"/>
    </xf>
    <xf numFmtId="0" fontId="99" fillId="0" borderId="102" xfId="0" applyFont="1" applyFill="1" applyBorder="1" applyAlignment="1" applyProtection="1">
      <alignment horizontal="center" shrinkToFit="1"/>
      <protection locked="0"/>
    </xf>
    <xf numFmtId="0" fontId="99" fillId="0" borderId="114" xfId="0" applyFont="1" applyBorder="1" applyAlignment="1" applyProtection="1">
      <alignment horizontal="center" shrinkToFit="1"/>
      <protection locked="0"/>
    </xf>
    <xf numFmtId="0" fontId="99" fillId="0" borderId="123" xfId="0" applyFont="1" applyBorder="1" applyAlignment="1" applyProtection="1">
      <alignment horizontal="center" shrinkToFit="1"/>
      <protection locked="0"/>
    </xf>
    <xf numFmtId="0" fontId="98" fillId="0" borderId="77" xfId="0" applyFont="1" applyFill="1" applyBorder="1" applyAlignment="1" applyProtection="1">
      <alignment horizontal="center" vertical="center" shrinkToFit="1"/>
    </xf>
    <xf numFmtId="0" fontId="98" fillId="0" borderId="78" xfId="0" applyFont="1" applyBorder="1" applyAlignment="1">
      <alignment horizontal="center" vertical="center" shrinkToFit="1"/>
    </xf>
    <xf numFmtId="0" fontId="98" fillId="0" borderId="88" xfId="0" applyFont="1" applyBorder="1" applyAlignment="1">
      <alignment horizontal="center" vertical="center" shrinkToFit="1"/>
    </xf>
    <xf numFmtId="166" fontId="103" fillId="0" borderId="105" xfId="0" applyNumberFormat="1" applyFont="1" applyFill="1" applyBorder="1" applyAlignment="1" applyProtection="1">
      <alignment horizontal="center" vertical="center" shrinkToFit="1"/>
    </xf>
    <xf numFmtId="166" fontId="98" fillId="0" borderId="106" xfId="0" applyNumberFormat="1" applyFont="1" applyBorder="1" applyAlignment="1" applyProtection="1">
      <alignment horizontal="center" vertical="center" shrinkToFit="1"/>
    </xf>
    <xf numFmtId="0" fontId="118" fillId="0" borderId="99" xfId="0" applyFont="1" applyFill="1" applyBorder="1" applyAlignment="1" applyProtection="1">
      <alignment horizontal="center" shrinkToFit="1"/>
    </xf>
    <xf numFmtId="0" fontId="118" fillId="0" borderId="100" xfId="0" applyFont="1" applyBorder="1" applyAlignment="1" applyProtection="1">
      <alignment horizontal="center" shrinkToFit="1"/>
    </xf>
    <xf numFmtId="0" fontId="118" fillId="0" borderId="101" xfId="0" applyFont="1" applyBorder="1" applyAlignment="1" applyProtection="1">
      <alignment horizontal="center" shrinkToFit="1"/>
    </xf>
    <xf numFmtId="165" fontId="123" fillId="0" borderId="159" xfId="40" applyNumberFormat="1" applyFont="1" applyFill="1" applyBorder="1" applyAlignment="1" applyProtection="1">
      <alignment shrinkToFit="1"/>
    </xf>
    <xf numFmtId="165" fontId="119" fillId="0" borderId="97" xfId="0" applyNumberFormat="1" applyFont="1" applyBorder="1" applyAlignment="1" applyProtection="1">
      <alignment shrinkToFit="1"/>
    </xf>
    <xf numFmtId="0" fontId="119" fillId="0" borderId="98" xfId="40" applyFont="1" applyFill="1" applyBorder="1" applyAlignment="1" applyProtection="1">
      <alignment horizontal="center" shrinkToFit="1"/>
    </xf>
    <xf numFmtId="0" fontId="119" fillId="0" borderId="106" xfId="0" applyFont="1" applyBorder="1" applyAlignment="1" applyProtection="1">
      <alignment horizontal="center" shrinkToFit="1"/>
    </xf>
    <xf numFmtId="0" fontId="125" fillId="0" borderId="0" xfId="0" applyFont="1" applyFill="1" applyBorder="1" applyAlignment="1" applyProtection="1">
      <alignment vertical="center" shrinkToFit="1"/>
    </xf>
    <xf numFmtId="0" fontId="119" fillId="0" borderId="0" xfId="0" applyFont="1" applyAlignment="1">
      <alignment vertical="center" shrinkToFit="1"/>
    </xf>
    <xf numFmtId="0" fontId="119" fillId="0" borderId="103" xfId="0" applyFont="1" applyBorder="1" applyAlignment="1">
      <alignment vertical="center" shrinkToFit="1"/>
    </xf>
    <xf numFmtId="0" fontId="119" fillId="0" borderId="159" xfId="40" applyFont="1" applyFill="1" applyBorder="1" applyAlignment="1" applyProtection="1">
      <alignment shrinkToFit="1"/>
    </xf>
    <xf numFmtId="0" fontId="119" fillId="0" borderId="96" xfId="0" applyFont="1" applyBorder="1" applyAlignment="1" applyProtection="1">
      <alignment shrinkToFit="1"/>
    </xf>
    <xf numFmtId="0" fontId="125" fillId="0" borderId="105" xfId="0" applyFont="1" applyFill="1" applyBorder="1" applyAlignment="1" applyProtection="1">
      <alignment horizontal="center" shrinkToFit="1"/>
    </xf>
    <xf numFmtId="0" fontId="119" fillId="0" borderId="103" xfId="0" applyFont="1" applyBorder="1" applyAlignment="1" applyProtection="1">
      <alignment horizontal="center" shrinkToFit="1"/>
    </xf>
    <xf numFmtId="0" fontId="119" fillId="0" borderId="0" xfId="0" applyFont="1" applyFill="1" applyAlignment="1" applyProtection="1">
      <alignment horizontal="left" shrinkToFit="1"/>
    </xf>
    <xf numFmtId="0" fontId="119" fillId="0" borderId="0" xfId="0" applyFont="1" applyAlignment="1" applyProtection="1">
      <alignment horizontal="left" shrinkToFit="1"/>
    </xf>
    <xf numFmtId="0" fontId="119" fillId="0" borderId="103" xfId="0" applyFont="1" applyBorder="1" applyAlignment="1" applyProtection="1">
      <alignment horizontal="left" shrinkToFit="1"/>
    </xf>
    <xf numFmtId="0" fontId="104" fillId="0" borderId="88" xfId="0" applyFont="1" applyBorder="1" applyAlignment="1" applyProtection="1">
      <alignment horizontal="center" vertical="center" shrinkToFit="1"/>
    </xf>
    <xf numFmtId="165" fontId="121" fillId="0" borderId="116" xfId="40" applyNumberFormat="1" applyFont="1" applyFill="1" applyBorder="1" applyAlignment="1" applyProtection="1">
      <alignment shrinkToFit="1"/>
    </xf>
    <xf numFmtId="165" fontId="119" fillId="0" borderId="158" xfId="0" applyNumberFormat="1" applyFont="1" applyBorder="1" applyAlignment="1" applyProtection="1">
      <alignment shrinkToFit="1"/>
    </xf>
    <xf numFmtId="0" fontId="124" fillId="0" borderId="0" xfId="0" applyFont="1" applyFill="1" applyBorder="1" applyAlignment="1" applyProtection="1">
      <alignment horizontal="center" vertical="center"/>
    </xf>
    <xf numFmtId="0" fontId="119" fillId="0" borderId="103" xfId="0" applyFont="1" applyBorder="1" applyAlignment="1" applyProtection="1">
      <alignment horizontal="center" vertical="center"/>
    </xf>
    <xf numFmtId="0" fontId="131" fillId="0" borderId="98" xfId="0" applyFont="1" applyBorder="1" applyAlignment="1" applyProtection="1">
      <alignment horizontal="center" vertical="center" shrinkToFit="1"/>
      <protection locked="0"/>
    </xf>
    <xf numFmtId="0" fontId="131" fillId="0" borderId="0" xfId="0" applyFont="1" applyAlignment="1" applyProtection="1">
      <alignment horizontal="center" vertical="center" shrinkToFit="1"/>
      <protection locked="0"/>
    </xf>
    <xf numFmtId="0" fontId="131" fillId="0" borderId="103" xfId="0" applyFont="1" applyBorder="1" applyAlignment="1" applyProtection="1">
      <alignment horizontal="center" vertical="center" shrinkToFit="1"/>
      <protection locked="0"/>
    </xf>
    <xf numFmtId="165" fontId="128" fillId="0" borderId="105" xfId="0" applyNumberFormat="1" applyFont="1" applyFill="1" applyBorder="1" applyAlignment="1" applyProtection="1">
      <alignment horizontal="center" vertical="center"/>
    </xf>
    <xf numFmtId="165" fontId="128" fillId="0" borderId="106" xfId="0" applyNumberFormat="1" applyFont="1" applyBorder="1" applyAlignment="1" applyProtection="1">
      <alignment horizontal="center" vertical="center"/>
    </xf>
    <xf numFmtId="0" fontId="120" fillId="0" borderId="0" xfId="0" applyFont="1" applyFill="1" applyAlignment="1" applyProtection="1">
      <alignment horizontal="center" shrinkToFit="1"/>
    </xf>
    <xf numFmtId="0" fontId="119" fillId="0" borderId="0" xfId="0" applyFont="1" applyAlignment="1" applyProtection="1">
      <alignment horizontal="center" shrinkToFit="1"/>
    </xf>
    <xf numFmtId="166" fontId="118" fillId="0" borderId="128" xfId="0" applyNumberFormat="1" applyFont="1" applyFill="1" applyBorder="1" applyAlignment="1" applyProtection="1">
      <alignment horizontal="center" vertical="center" shrinkToFit="1"/>
    </xf>
    <xf numFmtId="166" fontId="119" fillId="0" borderId="122" xfId="0" applyNumberFormat="1" applyFont="1" applyBorder="1" applyAlignment="1" applyProtection="1">
      <alignment horizontal="center" vertical="center" shrinkToFit="1"/>
    </xf>
    <xf numFmtId="0" fontId="124" fillId="0" borderId="128" xfId="0" applyFont="1" applyFill="1" applyBorder="1" applyAlignment="1" applyProtection="1">
      <alignment horizontal="center" vertical="center" shrinkToFit="1"/>
    </xf>
    <xf numFmtId="0" fontId="119" fillId="0" borderId="122" xfId="0" applyFont="1" applyBorder="1" applyAlignment="1" applyProtection="1">
      <alignment horizontal="center" vertical="center" shrinkToFit="1"/>
    </xf>
    <xf numFmtId="0" fontId="121" fillId="0" borderId="98" xfId="0" applyFont="1" applyFill="1" applyBorder="1" applyAlignment="1" applyProtection="1">
      <alignment horizontal="center" shrinkToFit="1"/>
    </xf>
    <xf numFmtId="0" fontId="123" fillId="0" borderId="0" xfId="0" applyFont="1" applyBorder="1" applyAlignment="1" applyProtection="1">
      <alignment horizontal="center" shrinkToFit="1"/>
    </xf>
    <xf numFmtId="0" fontId="123" fillId="0" borderId="103" xfId="0" applyFont="1" applyBorder="1" applyAlignment="1" applyProtection="1">
      <alignment horizontal="center" shrinkToFit="1"/>
    </xf>
    <xf numFmtId="0" fontId="119" fillId="0" borderId="102" xfId="0" applyFont="1" applyFill="1" applyBorder="1" applyAlignment="1" applyProtection="1">
      <alignment horizontal="center" shrinkToFit="1"/>
    </xf>
    <xf numFmtId="0" fontId="119" fillId="0" borderId="114" xfId="0" applyFont="1" applyBorder="1" applyAlignment="1" applyProtection="1">
      <alignment shrinkToFit="1"/>
    </xf>
    <xf numFmtId="0" fontId="119" fillId="0" borderId="123" xfId="0" applyFont="1" applyBorder="1" applyAlignment="1" applyProtection="1">
      <alignment shrinkToFit="1"/>
    </xf>
    <xf numFmtId="0" fontId="122" fillId="0" borderId="98" xfId="0" applyFont="1" applyFill="1" applyBorder="1" applyAlignment="1" applyProtection="1">
      <alignment horizontal="center" shrinkToFit="1"/>
    </xf>
    <xf numFmtId="0" fontId="123" fillId="0" borderId="100" xfId="0" applyNumberFormat="1" applyFont="1" applyBorder="1" applyAlignment="1" applyProtection="1">
      <alignment horizontal="left" shrinkToFit="1"/>
    </xf>
    <xf numFmtId="0" fontId="122" fillId="0" borderId="70" xfId="0" applyFont="1" applyFill="1" applyBorder="1" applyAlignment="1" applyProtection="1">
      <alignment horizontal="left" shrinkToFit="1"/>
    </xf>
    <xf numFmtId="0" fontId="119" fillId="0" borderId="70" xfId="0" applyFont="1" applyBorder="1" applyAlignment="1" applyProtection="1">
      <alignment shrinkToFit="1"/>
    </xf>
    <xf numFmtId="0" fontId="123" fillId="0" borderId="89" xfId="0" applyFont="1" applyFill="1" applyBorder="1" applyAlignment="1" applyProtection="1">
      <alignment horizontal="center" vertical="center" shrinkToFit="1"/>
      <protection locked="0"/>
    </xf>
    <xf numFmtId="0" fontId="119" fillId="0" borderId="157" xfId="0" applyFont="1" applyBorder="1" applyAlignment="1" applyProtection="1">
      <alignment vertical="center" shrinkToFit="1"/>
      <protection locked="0"/>
    </xf>
    <xf numFmtId="0" fontId="119" fillId="0" borderId="107" xfId="0" applyFont="1" applyBorder="1" applyAlignment="1" applyProtection="1">
      <alignment vertical="center" shrinkToFit="1"/>
      <protection locked="0"/>
    </xf>
    <xf numFmtId="165" fontId="118" fillId="0" borderId="115" xfId="0" applyNumberFormat="1" applyFont="1" applyFill="1" applyBorder="1" applyAlignment="1" applyProtection="1">
      <alignment horizontal="center" vertical="center" shrinkToFit="1"/>
    </xf>
    <xf numFmtId="165" fontId="119" fillId="0" borderId="91" xfId="0" applyNumberFormat="1" applyFont="1" applyBorder="1" applyAlignment="1" applyProtection="1">
      <alignment horizontal="center" shrinkToFit="1"/>
    </xf>
    <xf numFmtId="0" fontId="122" fillId="0" borderId="0" xfId="0" applyFont="1" applyFill="1" applyBorder="1" applyAlignment="1" applyProtection="1">
      <alignment shrinkToFit="1"/>
    </xf>
    <xf numFmtId="0" fontId="130" fillId="0" borderId="0" xfId="0" applyFont="1" applyAlignment="1" applyProtection="1">
      <alignment shrinkToFit="1"/>
    </xf>
    <xf numFmtId="0" fontId="130" fillId="0" borderId="0" xfId="0" applyFont="1" applyBorder="1" applyAlignment="1" applyProtection="1">
      <alignment shrinkToFit="1"/>
    </xf>
    <xf numFmtId="0" fontId="119" fillId="0" borderId="0" xfId="0" applyFont="1" applyAlignment="1" applyProtection="1">
      <alignment shrinkToFit="1"/>
    </xf>
    <xf numFmtId="0" fontId="124" fillId="0" borderId="100" xfId="0" applyFont="1" applyFill="1" applyBorder="1" applyAlignment="1" applyProtection="1">
      <alignment horizontal="center" vertical="center"/>
    </xf>
    <xf numFmtId="0" fontId="119" fillId="0" borderId="101" xfId="0" applyFont="1" applyBorder="1" applyAlignment="1" applyProtection="1">
      <alignment horizontal="center" vertical="center"/>
    </xf>
    <xf numFmtId="0" fontId="131" fillId="0" borderId="102" xfId="0" applyFont="1" applyFill="1" applyBorder="1" applyAlignment="1" applyProtection="1">
      <alignment horizontal="center" vertical="center" shrinkToFit="1"/>
      <protection locked="0"/>
    </xf>
    <xf numFmtId="0" fontId="131" fillId="0" borderId="114" xfId="0" applyFont="1" applyBorder="1" applyAlignment="1" applyProtection="1">
      <alignment horizontal="center" vertical="center" shrinkToFit="1"/>
      <protection locked="0"/>
    </xf>
    <xf numFmtId="0" fontId="131" fillId="0" borderId="123" xfId="0" applyFont="1" applyBorder="1" applyAlignment="1" applyProtection="1">
      <alignment horizontal="center" vertical="center" shrinkToFit="1"/>
      <protection locked="0"/>
    </xf>
    <xf numFmtId="0" fontId="119" fillId="0" borderId="160" xfId="40" applyFont="1" applyFill="1" applyBorder="1" applyAlignment="1" applyProtection="1">
      <alignment shrinkToFit="1"/>
    </xf>
    <xf numFmtId="0" fontId="119" fillId="0" borderId="161" xfId="0" applyFont="1" applyBorder="1" applyAlignment="1" applyProtection="1">
      <alignment shrinkToFit="1"/>
    </xf>
    <xf numFmtId="0" fontId="125" fillId="0" borderId="72" xfId="0" applyFont="1" applyFill="1" applyBorder="1" applyAlignment="1" applyProtection="1">
      <alignment horizontal="center"/>
    </xf>
    <xf numFmtId="0" fontId="125" fillId="0" borderId="71" xfId="0" applyFont="1" applyFill="1" applyBorder="1" applyAlignment="1" applyProtection="1">
      <alignment horizontal="center"/>
    </xf>
    <xf numFmtId="0" fontId="120" fillId="0" borderId="105" xfId="0" applyFont="1" applyFill="1" applyBorder="1" applyAlignment="1" applyProtection="1">
      <alignment horizontal="center" vertical="center" shrinkToFit="1"/>
    </xf>
    <xf numFmtId="0" fontId="119" fillId="0" borderId="106" xfId="0" applyFont="1" applyBorder="1" applyAlignment="1" applyProtection="1">
      <alignment horizontal="center" vertical="center" shrinkToFit="1"/>
    </xf>
    <xf numFmtId="0" fontId="120" fillId="0" borderId="72" xfId="0" applyFont="1" applyFill="1" applyBorder="1" applyAlignment="1" applyProtection="1">
      <alignment horizontal="left" shrinkToFit="1"/>
    </xf>
    <xf numFmtId="0" fontId="119" fillId="0" borderId="70" xfId="0" applyFont="1" applyBorder="1" applyAlignment="1" applyProtection="1">
      <alignment horizontal="left" shrinkToFit="1"/>
    </xf>
    <xf numFmtId="0" fontId="119" fillId="0" borderId="71" xfId="0" applyFont="1" applyBorder="1" applyAlignment="1" applyProtection="1">
      <alignment shrinkToFit="1"/>
    </xf>
    <xf numFmtId="0" fontId="122" fillId="0" borderId="126" xfId="0" applyFont="1" applyFill="1" applyBorder="1" applyAlignment="1" applyProtection="1">
      <alignment horizontal="center" shrinkToFit="1"/>
    </xf>
    <xf numFmtId="0" fontId="119" fillId="0" borderId="63" xfId="0" applyFont="1" applyBorder="1" applyAlignment="1" applyProtection="1">
      <alignment horizontal="center" shrinkToFit="1"/>
    </xf>
    <xf numFmtId="0" fontId="120" fillId="0" borderId="116" xfId="40" applyFont="1" applyFill="1" applyBorder="1" applyAlignment="1" applyProtection="1">
      <alignment horizontal="center" shrinkToFit="1"/>
    </xf>
    <xf numFmtId="0" fontId="120" fillId="0" borderId="111" xfId="0" applyFont="1" applyBorder="1" applyAlignment="1" applyProtection="1">
      <alignment horizontal="center" shrinkToFit="1"/>
    </xf>
    <xf numFmtId="0" fontId="119" fillId="0" borderId="111" xfId="0" applyFont="1" applyBorder="1" applyAlignment="1" applyProtection="1">
      <alignment shrinkToFit="1"/>
    </xf>
    <xf numFmtId="0" fontId="111" fillId="0" borderId="0" xfId="0" applyFont="1" applyFill="1" applyBorder="1" applyAlignment="1" applyProtection="1">
      <alignment horizontal="center" vertical="center"/>
    </xf>
    <xf numFmtId="165" fontId="128" fillId="0" borderId="159" xfId="0" applyNumberFormat="1" applyFont="1" applyFill="1" applyBorder="1" applyAlignment="1" applyProtection="1">
      <alignment horizontal="center" vertical="center" shrinkToFit="1"/>
    </xf>
    <xf numFmtId="165" fontId="128" fillId="0" borderId="108" xfId="0" applyNumberFormat="1" applyFont="1" applyBorder="1" applyAlignment="1" applyProtection="1">
      <alignment horizontal="center" vertical="center" shrinkToFit="1"/>
    </xf>
    <xf numFmtId="165" fontId="128" fillId="0" borderId="127" xfId="40" applyNumberFormat="1" applyFont="1" applyFill="1" applyBorder="1" applyAlignment="1" applyProtection="1">
      <alignment horizontal="center" vertical="center" shrinkToFit="1"/>
    </xf>
    <xf numFmtId="165" fontId="128" fillId="0" borderId="131" xfId="0" applyNumberFormat="1" applyFont="1" applyBorder="1" applyAlignment="1" applyProtection="1">
      <alignment horizontal="center" vertical="center" shrinkToFit="1"/>
    </xf>
    <xf numFmtId="165" fontId="128" fillId="0" borderId="159" xfId="0" applyNumberFormat="1" applyFont="1" applyFill="1" applyBorder="1" applyAlignment="1" applyProtection="1">
      <alignment horizontal="right" vertical="center" shrinkToFit="1"/>
    </xf>
    <xf numFmtId="165" fontId="128" fillId="0" borderId="108" xfId="0" applyNumberFormat="1" applyFont="1" applyBorder="1" applyAlignment="1" applyProtection="1">
      <alignment horizontal="right" vertical="center" shrinkToFit="1"/>
    </xf>
    <xf numFmtId="0" fontId="121" fillId="0" borderId="77" xfId="0" applyFont="1" applyFill="1" applyBorder="1" applyAlignment="1" applyProtection="1">
      <alignment horizontal="center" vertical="center" shrinkToFit="1"/>
    </xf>
    <xf numFmtId="0" fontId="123" fillId="0" borderId="78" xfId="0" applyFont="1" applyBorder="1" applyAlignment="1" applyProtection="1">
      <alignment horizontal="center" vertical="center" shrinkToFit="1"/>
    </xf>
    <xf numFmtId="0" fontId="123" fillId="0" borderId="133" xfId="0" applyFont="1" applyBorder="1" applyAlignment="1" applyProtection="1">
      <alignment horizontal="center" vertical="center" shrinkToFit="1"/>
    </xf>
    <xf numFmtId="0" fontId="120" fillId="0" borderId="81" xfId="0" applyFont="1" applyBorder="1" applyAlignment="1" applyProtection="1">
      <alignment horizontal="center" vertical="center" shrinkToFit="1"/>
    </xf>
    <xf numFmtId="0" fontId="120" fillId="0" borderId="133" xfId="0" applyFont="1" applyBorder="1" applyAlignment="1" applyProtection="1">
      <alignment horizontal="center" vertical="center" shrinkToFit="1"/>
    </xf>
    <xf numFmtId="0" fontId="120" fillId="0" borderId="115" xfId="0" applyFont="1" applyFill="1" applyBorder="1" applyAlignment="1" applyProtection="1">
      <alignment horizontal="center" vertical="center" shrinkToFit="1"/>
    </xf>
    <xf numFmtId="0" fontId="119" fillId="0" borderId="91" xfId="0" applyFont="1" applyBorder="1" applyAlignment="1" applyProtection="1">
      <alignment horizontal="center" vertical="center" shrinkToFit="1"/>
    </xf>
    <xf numFmtId="175" fontId="119" fillId="0" borderId="115" xfId="0" applyNumberFormat="1" applyFont="1" applyFill="1" applyBorder="1" applyAlignment="1" applyProtection="1">
      <alignment horizontal="center" vertical="center" shrinkToFit="1"/>
    </xf>
    <xf numFmtId="0" fontId="119" fillId="0" borderId="98" xfId="0" applyFont="1" applyFill="1" applyBorder="1" applyAlignment="1" applyProtection="1">
      <alignment horizontal="center" shrinkToFit="1"/>
    </xf>
    <xf numFmtId="0" fontId="119" fillId="0" borderId="106" xfId="0" applyFont="1" applyFill="1" applyBorder="1" applyAlignment="1" applyProtection="1">
      <alignment horizontal="center" shrinkToFit="1"/>
    </xf>
    <xf numFmtId="0" fontId="119" fillId="0" borderId="160" xfId="0" applyFont="1" applyFill="1" applyBorder="1" applyAlignment="1" applyProtection="1">
      <alignment horizontal="left" shrinkToFit="1"/>
    </xf>
    <xf numFmtId="0" fontId="119" fillId="0" borderId="163" xfId="0" applyFont="1" applyBorder="1" applyAlignment="1" applyProtection="1">
      <alignment shrinkToFit="1"/>
    </xf>
    <xf numFmtId="165" fontId="128" fillId="0" borderId="105" xfId="0" applyNumberFormat="1" applyFont="1" applyFill="1" applyBorder="1" applyAlignment="1" applyProtection="1">
      <alignment horizontal="right" vertical="center"/>
    </xf>
    <xf numFmtId="165" fontId="128" fillId="0" borderId="106" xfId="0" applyNumberFormat="1" applyFont="1" applyBorder="1" applyAlignment="1" applyProtection="1">
      <alignment horizontal="right" vertical="center"/>
    </xf>
    <xf numFmtId="0" fontId="120" fillId="0" borderId="105" xfId="0" applyFont="1" applyFill="1" applyBorder="1" applyAlignment="1" applyProtection="1">
      <alignment horizontal="left" vertical="center" shrinkToFit="1"/>
    </xf>
    <xf numFmtId="0" fontId="119" fillId="0" borderId="106" xfId="0" applyFont="1" applyBorder="1" applyAlignment="1" applyProtection="1">
      <alignment horizontal="left" vertical="center" shrinkToFit="1"/>
    </xf>
    <xf numFmtId="0" fontId="129" fillId="0" borderId="0" xfId="0" applyFont="1" applyFill="1" applyBorder="1" applyAlignment="1" applyProtection="1">
      <alignment horizontal="center" vertical="center"/>
    </xf>
    <xf numFmtId="49" fontId="120" fillId="0" borderId="105" xfId="0" applyNumberFormat="1" applyFont="1" applyFill="1" applyBorder="1" applyAlignment="1" applyProtection="1">
      <alignment horizontal="center" vertical="center" shrinkToFit="1"/>
    </xf>
    <xf numFmtId="49" fontId="119" fillId="0" borderId="106" xfId="0" applyNumberFormat="1" applyFont="1" applyBorder="1" applyAlignment="1" applyProtection="1">
      <alignment horizontal="center" vertical="center" shrinkToFit="1"/>
    </xf>
    <xf numFmtId="0" fontId="125" fillId="0" borderId="72" xfId="0" applyFont="1" applyFill="1" applyBorder="1" applyAlignment="1" applyProtection="1">
      <alignment horizontal="center" shrinkToFit="1"/>
    </xf>
    <xf numFmtId="0" fontId="119" fillId="0" borderId="162" xfId="0" applyFont="1" applyBorder="1" applyAlignment="1" applyProtection="1">
      <alignment horizontal="center" shrinkToFit="1"/>
    </xf>
    <xf numFmtId="0" fontId="119" fillId="0" borderId="108" xfId="0" applyFont="1" applyBorder="1" applyAlignment="1">
      <alignment shrinkToFit="1"/>
    </xf>
    <xf numFmtId="0" fontId="120" fillId="0" borderId="116" xfId="0" applyFont="1" applyFill="1" applyBorder="1" applyAlignment="1" applyProtection="1">
      <alignment horizontal="left" shrinkToFit="1"/>
    </xf>
    <xf numFmtId="0" fontId="120" fillId="0" borderId="111" xfId="0" applyFont="1" applyBorder="1" applyAlignment="1" applyProtection="1">
      <alignment shrinkToFit="1"/>
    </xf>
    <xf numFmtId="0" fontId="120" fillId="0" borderId="113" xfId="0" applyFont="1" applyBorder="1" applyAlignment="1" applyProtection="1">
      <alignment shrinkToFit="1"/>
    </xf>
    <xf numFmtId="0" fontId="120" fillId="0" borderId="81" xfId="0" applyFont="1" applyFill="1" applyBorder="1" applyAlignment="1" applyProtection="1">
      <alignment horizontal="center" vertical="center" shrinkToFit="1"/>
    </xf>
    <xf numFmtId="0" fontId="127" fillId="0" borderId="78" xfId="0" applyFont="1" applyBorder="1" applyAlignment="1" applyProtection="1">
      <alignment horizontal="center" vertical="center" shrinkToFit="1"/>
    </xf>
    <xf numFmtId="0" fontId="127" fillId="0" borderId="88" xfId="0" applyFont="1" applyBorder="1" applyAlignment="1" applyProtection="1">
      <alignment horizontal="center" vertical="center" shrinkToFit="1"/>
    </xf>
    <xf numFmtId="0" fontId="119" fillId="0" borderId="164" xfId="0" applyFont="1" applyFill="1" applyBorder="1" applyAlignment="1" applyProtection="1">
      <alignment horizontal="left" shrinkToFit="1"/>
    </xf>
    <xf numFmtId="0" fontId="119" fillId="0" borderId="129" xfId="0" applyFont="1" applyBorder="1" applyAlignment="1" applyProtection="1">
      <alignment shrinkToFit="1"/>
    </xf>
    <xf numFmtId="0" fontId="119" fillId="0" borderId="132" xfId="0" applyFont="1" applyBorder="1" applyAlignment="1" applyProtection="1">
      <alignment shrinkToFit="1"/>
    </xf>
    <xf numFmtId="0" fontId="119" fillId="0" borderId="159" xfId="0" applyFont="1" applyFill="1" applyBorder="1" applyAlignment="1" applyProtection="1">
      <alignment horizontal="left" shrinkToFit="1"/>
    </xf>
    <xf numFmtId="0" fontId="119" fillId="0" borderId="108" xfId="0" applyFont="1" applyBorder="1" applyAlignment="1" applyProtection="1">
      <alignment shrinkToFit="1"/>
    </xf>
    <xf numFmtId="165" fontId="128" fillId="0" borderId="164" xfId="0" applyNumberFormat="1" applyFont="1" applyFill="1" applyBorder="1" applyAlignment="1" applyProtection="1">
      <alignment horizontal="right" vertical="center" shrinkToFit="1"/>
    </xf>
    <xf numFmtId="165" fontId="128" fillId="0" borderId="132" xfId="0" applyNumberFormat="1" applyFont="1" applyBorder="1" applyAlignment="1" applyProtection="1">
      <alignment horizontal="right" vertical="center" shrinkToFit="1"/>
    </xf>
    <xf numFmtId="0" fontId="121" fillId="0" borderId="96" xfId="0" applyFont="1" applyFill="1" applyBorder="1" applyAlignment="1" applyProtection="1">
      <alignment shrinkToFit="1"/>
    </xf>
    <xf numFmtId="0" fontId="119" fillId="0" borderId="96" xfId="0" applyFont="1" applyBorder="1" applyAlignment="1">
      <alignment shrinkToFit="1"/>
    </xf>
    <xf numFmtId="0" fontId="122" fillId="0" borderId="0" xfId="0" applyFont="1" applyFill="1" applyAlignment="1" applyProtection="1">
      <alignment horizontal="left" shrinkToFit="1"/>
    </xf>
    <xf numFmtId="0" fontId="119" fillId="0" borderId="103" xfId="0" applyFont="1" applyBorder="1" applyAlignment="1" applyProtection="1">
      <alignment shrinkToFit="1"/>
    </xf>
    <xf numFmtId="0" fontId="101" fillId="0" borderId="128" xfId="0" applyFont="1" applyFill="1" applyBorder="1" applyAlignment="1" applyProtection="1">
      <alignment vertical="center" shrinkToFit="1"/>
    </xf>
    <xf numFmtId="0" fontId="98" fillId="0" borderId="100" xfId="0" applyFont="1" applyBorder="1" applyAlignment="1">
      <alignment vertical="center" shrinkToFit="1"/>
    </xf>
    <xf numFmtId="0" fontId="98" fillId="0" borderId="122" xfId="0" applyFont="1" applyBorder="1" applyAlignment="1">
      <alignment vertical="center" shrinkToFit="1"/>
    </xf>
    <xf numFmtId="0" fontId="98" fillId="0" borderId="108" xfId="0" applyFont="1" applyBorder="1" applyAlignment="1">
      <alignment shrinkToFit="1"/>
    </xf>
    <xf numFmtId="0" fontId="123" fillId="0" borderId="100" xfId="0" applyFont="1" applyBorder="1" applyAlignment="1" applyProtection="1">
      <alignment horizontal="left" shrinkToFit="1"/>
    </xf>
    <xf numFmtId="0" fontId="98" fillId="0" borderId="114" xfId="0" applyFont="1" applyBorder="1" applyAlignment="1" applyProtection="1">
      <alignment horizontal="center" vertical="center"/>
    </xf>
    <xf numFmtId="0" fontId="121" fillId="0" borderId="114" xfId="0" applyFont="1" applyFill="1" applyBorder="1" applyAlignment="1" applyProtection="1">
      <alignment shrinkToFit="1"/>
    </xf>
    <xf numFmtId="0" fontId="119" fillId="0" borderId="130" xfId="0" applyFont="1" applyFill="1" applyBorder="1" applyAlignment="1" applyProtection="1">
      <alignment horizontal="center" shrinkToFit="1"/>
    </xf>
    <xf numFmtId="0" fontId="119" fillId="0" borderId="91" xfId="0" applyFont="1" applyFill="1" applyBorder="1" applyAlignment="1" applyProtection="1">
      <alignment horizontal="center" shrinkToFit="1"/>
    </xf>
    <xf numFmtId="0" fontId="98" fillId="0" borderId="114" xfId="0" applyFont="1" applyBorder="1" applyAlignment="1">
      <alignment shrinkToFit="1"/>
    </xf>
    <xf numFmtId="0" fontId="119" fillId="0" borderId="99" xfId="0" applyFont="1" applyFill="1" applyBorder="1" applyAlignment="1" applyProtection="1">
      <alignment horizontal="center" shrinkToFit="1"/>
    </xf>
    <xf numFmtId="0" fontId="119" fillId="0" borderId="100" xfId="0" applyFont="1" applyBorder="1" applyAlignment="1" applyProtection="1">
      <alignment shrinkToFit="1"/>
    </xf>
    <xf numFmtId="0" fontId="119" fillId="0" borderId="101" xfId="0" applyFont="1" applyBorder="1" applyAlignment="1" applyProtection="1">
      <alignment shrinkToFit="1"/>
    </xf>
    <xf numFmtId="0" fontId="101" fillId="0" borderId="99" xfId="0" applyFont="1" applyFill="1" applyBorder="1" applyAlignment="1" applyProtection="1">
      <alignment vertical="center" shrinkToFit="1"/>
    </xf>
    <xf numFmtId="0" fontId="98" fillId="0" borderId="100" xfId="0" applyFont="1" applyBorder="1" applyAlignment="1">
      <alignment shrinkToFit="1"/>
    </xf>
    <xf numFmtId="0" fontId="98" fillId="0" borderId="122" xfId="0" applyFont="1" applyBorder="1" applyAlignment="1">
      <alignment shrinkToFit="1"/>
    </xf>
    <xf numFmtId="165" fontId="103" fillId="0" borderId="115" xfId="0" applyNumberFormat="1" applyFont="1" applyFill="1" applyBorder="1" applyAlignment="1" applyProtection="1">
      <alignment horizontal="center" vertical="center"/>
    </xf>
    <xf numFmtId="165" fontId="103" fillId="0" borderId="91" xfId="0" applyNumberFormat="1" applyFont="1" applyBorder="1" applyAlignment="1" applyProtection="1">
      <alignment horizontal="center" vertical="center"/>
    </xf>
    <xf numFmtId="0" fontId="101" fillId="0" borderId="114" xfId="0" applyFont="1" applyFill="1" applyBorder="1" applyAlignment="1" applyProtection="1">
      <alignment horizontal="center" vertical="center" shrinkToFit="1"/>
    </xf>
    <xf numFmtId="0" fontId="98" fillId="0" borderId="114" xfId="0" applyFont="1" applyBorder="1" applyAlignment="1" applyProtection="1">
      <alignment horizontal="center" vertical="center" shrinkToFit="1"/>
    </xf>
    <xf numFmtId="172" fontId="103" fillId="0" borderId="124" xfId="0" applyNumberFormat="1" applyFont="1" applyFill="1" applyBorder="1" applyAlignment="1" applyProtection="1">
      <alignment horizontal="left" shrinkToFit="1"/>
    </xf>
    <xf numFmtId="0" fontId="120" fillId="0" borderId="88" xfId="0" applyFont="1" applyFill="1" applyBorder="1" applyAlignment="1" applyProtection="1">
      <alignment horizontal="center" vertical="center" shrinkToFit="1"/>
    </xf>
    <xf numFmtId="0" fontId="124" fillId="0" borderId="0" xfId="0" applyFont="1" applyFill="1" applyAlignment="1" applyProtection="1">
      <alignment horizontal="center" shrinkToFit="1"/>
    </xf>
    <xf numFmtId="172" fontId="118" fillId="0" borderId="129" xfId="0" applyNumberFormat="1" applyFont="1" applyFill="1" applyBorder="1" applyAlignment="1" applyProtection="1">
      <alignment horizontal="left" shrinkToFit="1"/>
    </xf>
    <xf numFmtId="0" fontId="128" fillId="0" borderId="124" xfId="0" applyFont="1" applyBorder="1" applyAlignment="1">
      <alignment horizontal="left" shrinkToFit="1"/>
    </xf>
    <xf numFmtId="0" fontId="121" fillId="0" borderId="114" xfId="0" applyFont="1" applyFill="1" applyBorder="1" applyAlignment="1" applyProtection="1">
      <alignment vertical="center" shrinkToFit="1"/>
    </xf>
    <xf numFmtId="0" fontId="119" fillId="0" borderId="114" xfId="0" applyFont="1" applyBorder="1" applyAlignment="1" applyProtection="1">
      <alignment vertical="center" shrinkToFit="1"/>
    </xf>
    <xf numFmtId="0" fontId="119" fillId="0" borderId="123" xfId="0" applyFont="1" applyBorder="1" applyAlignment="1" applyProtection="1">
      <alignment vertical="center" shrinkToFit="1"/>
    </xf>
    <xf numFmtId="0" fontId="121" fillId="0" borderId="96" xfId="0" applyFont="1" applyFill="1" applyBorder="1" applyAlignment="1" applyProtection="1">
      <alignment vertical="center" shrinkToFit="1"/>
    </xf>
    <xf numFmtId="0" fontId="119" fillId="0" borderId="96" xfId="0" applyFont="1" applyBorder="1" applyAlignment="1">
      <alignment vertical="center" shrinkToFit="1"/>
    </xf>
    <xf numFmtId="4" fontId="102" fillId="0" borderId="100" xfId="0" applyNumberFormat="1" applyFont="1" applyBorder="1" applyAlignment="1" applyProtection="1">
      <alignment horizontal="left" shrinkToFit="1"/>
    </xf>
    <xf numFmtId="0" fontId="105" fillId="0" borderId="77" xfId="0" applyFont="1" applyFill="1" applyBorder="1" applyAlignment="1" applyProtection="1">
      <alignment horizontal="right" vertical="center" shrinkToFit="1"/>
    </xf>
    <xf numFmtId="0" fontId="98" fillId="0" borderId="78" xfId="0" applyFont="1" applyBorder="1" applyAlignment="1">
      <alignment horizontal="right" vertical="center" shrinkToFit="1"/>
    </xf>
    <xf numFmtId="0" fontId="0" fillId="0" borderId="115" xfId="0" applyBorder="1" applyAlignment="1" applyProtection="1">
      <alignment horizontal="left"/>
    </xf>
    <xf numFmtId="0" fontId="0" fillId="0" borderId="86" xfId="0" applyBorder="1" applyAlignment="1" applyProtection="1">
      <alignment horizontal="left"/>
    </xf>
    <xf numFmtId="0" fontId="0" fillId="0" borderId="91" xfId="0" applyBorder="1" applyAlignment="1" applyProtection="1">
      <alignment horizontal="left"/>
    </xf>
    <xf numFmtId="0" fontId="0" fillId="0" borderId="72" xfId="0" applyBorder="1" applyAlignment="1" applyProtection="1">
      <alignment horizontal="left"/>
    </xf>
    <xf numFmtId="0" fontId="0" fillId="0" borderId="70" xfId="0" applyBorder="1" applyAlignment="1" applyProtection="1">
      <alignment horizontal="left"/>
    </xf>
    <xf numFmtId="0" fontId="0" fillId="0" borderId="71" xfId="0" applyBorder="1" applyAlignment="1" applyProtection="1">
      <alignment horizontal="left"/>
    </xf>
    <xf numFmtId="0" fontId="0" fillId="0" borderId="0" xfId="0" applyAlignment="1" applyProtection="1">
      <alignment horizontal="center"/>
    </xf>
    <xf numFmtId="0" fontId="32" fillId="47" borderId="115" xfId="0" applyFont="1" applyFill="1" applyBorder="1" applyAlignment="1" applyProtection="1">
      <alignment horizontal="center" vertical="center"/>
    </xf>
    <xf numFmtId="0" fontId="32" fillId="47" borderId="86" xfId="0" applyFont="1" applyFill="1" applyBorder="1" applyAlignment="1" applyProtection="1">
      <alignment horizontal="center" vertical="center"/>
    </xf>
    <xf numFmtId="0" fontId="32" fillId="47" borderId="91" xfId="0" applyFont="1" applyFill="1" applyBorder="1" applyAlignment="1" applyProtection="1">
      <alignment horizontal="center" vertical="center"/>
    </xf>
    <xf numFmtId="0" fontId="32" fillId="47" borderId="72" xfId="0" applyFont="1" applyFill="1" applyBorder="1" applyAlignment="1" applyProtection="1">
      <alignment horizontal="center" vertical="center"/>
    </xf>
    <xf numFmtId="0" fontId="32" fillId="47" borderId="70" xfId="0" applyFont="1" applyFill="1" applyBorder="1" applyAlignment="1" applyProtection="1">
      <alignment horizontal="center" vertical="center"/>
    </xf>
    <xf numFmtId="0" fontId="32" fillId="47" borderId="71" xfId="0" applyFont="1" applyFill="1" applyBorder="1" applyAlignment="1" applyProtection="1">
      <alignment horizontal="center" vertical="center"/>
    </xf>
    <xf numFmtId="0" fontId="134" fillId="47" borderId="91" xfId="0" applyFont="1" applyFill="1" applyBorder="1" applyAlignment="1" applyProtection="1">
      <alignment horizontal="center" vertical="center"/>
    </xf>
    <xf numFmtId="0" fontId="134" fillId="47" borderId="71" xfId="0" applyFont="1" applyFill="1" applyBorder="1" applyAlignment="1" applyProtection="1">
      <alignment horizontal="center" vertical="center"/>
    </xf>
    <xf numFmtId="0" fontId="20" fillId="0" borderId="75" xfId="0" applyFont="1" applyBorder="1" applyAlignment="1" applyProtection="1">
      <alignment horizontal="center" vertical="center" wrapText="1"/>
    </xf>
    <xf numFmtId="0" fontId="0" fillId="0" borderId="89" xfId="0" quotePrefix="1" applyBorder="1" applyAlignment="1" applyProtection="1">
      <alignment horizontal="center" vertical="center" wrapText="1"/>
    </xf>
    <xf numFmtId="0" fontId="1" fillId="0" borderId="157" xfId="0" applyFont="1" applyBorder="1" applyAlignment="1" applyProtection="1">
      <alignment horizontal="center" vertical="center" wrapText="1"/>
    </xf>
    <xf numFmtId="0" fontId="1" fillId="0" borderId="107" xfId="0" applyFont="1" applyBorder="1" applyAlignment="1" applyProtection="1">
      <alignment horizontal="center" vertical="center" wrapText="1"/>
    </xf>
    <xf numFmtId="0" fontId="1" fillId="0" borderId="75" xfId="0" applyFont="1" applyBorder="1" applyAlignment="1" applyProtection="1">
      <alignment horizontal="center" vertical="center" wrapText="1"/>
    </xf>
    <xf numFmtId="0" fontId="0" fillId="0" borderId="75" xfId="0" applyBorder="1" applyAlignment="1" applyProtection="1">
      <alignment horizontal="center" vertical="center" wrapText="1"/>
    </xf>
    <xf numFmtId="0" fontId="26" fillId="0" borderId="84" xfId="0" applyFont="1" applyBorder="1" applyAlignment="1" applyProtection="1">
      <alignment horizontal="center" vertical="center" wrapText="1"/>
    </xf>
    <xf numFmtId="0" fontId="26" fillId="0" borderId="63" xfId="0" applyFont="1" applyBorder="1" applyAlignment="1" applyProtection="1">
      <alignment horizontal="center" vertical="center" wrapText="1"/>
    </xf>
    <xf numFmtId="17" fontId="1" fillId="0" borderId="84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63" xfId="0" applyNumberFormat="1" applyFont="1" applyFill="1" applyBorder="1" applyAlignment="1" applyProtection="1">
      <alignment horizontal="center" vertical="center" wrapText="1"/>
      <protection locked="0"/>
    </xf>
    <xf numFmtId="43" fontId="0" fillId="48" borderId="84" xfId="0" applyNumberFormat="1" applyFill="1" applyBorder="1" applyAlignment="1" applyProtection="1">
      <alignment horizontal="center" vertical="center"/>
      <protection locked="0"/>
    </xf>
    <xf numFmtId="43" fontId="0" fillId="48" borderId="63" xfId="0" applyNumberFormat="1" applyFill="1" applyBorder="1" applyAlignment="1" applyProtection="1">
      <alignment horizontal="center" vertical="center"/>
      <protection locked="0"/>
    </xf>
    <xf numFmtId="43" fontId="0" fillId="45" borderId="84" xfId="33" applyFont="1" applyFill="1" applyBorder="1" applyAlignment="1" applyProtection="1">
      <alignment horizontal="center" vertical="center"/>
      <protection locked="0"/>
    </xf>
    <xf numFmtId="43" fontId="0" fillId="45" borderId="63" xfId="33" applyFont="1" applyFill="1" applyBorder="1" applyAlignment="1" applyProtection="1">
      <alignment horizontal="center" vertical="center"/>
      <protection locked="0"/>
    </xf>
    <xf numFmtId="43" fontId="0" fillId="46" borderId="84" xfId="33" applyFont="1" applyFill="1" applyBorder="1" applyAlignment="1" applyProtection="1">
      <alignment horizontal="center" vertical="center"/>
    </xf>
    <xf numFmtId="43" fontId="0" fillId="46" borderId="63" xfId="33" applyFont="1" applyFill="1" applyBorder="1" applyAlignment="1" applyProtection="1">
      <alignment horizontal="center" vertical="center"/>
    </xf>
    <xf numFmtId="43" fontId="0" fillId="0" borderId="84" xfId="33" applyFont="1" applyBorder="1" applyAlignment="1" applyProtection="1">
      <alignment horizontal="center" vertical="center"/>
    </xf>
    <xf numFmtId="43" fontId="0" fillId="0" borderId="63" xfId="33" applyFont="1" applyBorder="1" applyAlignment="1" applyProtection="1">
      <alignment horizontal="center" vertical="center"/>
    </xf>
    <xf numFmtId="43" fontId="26" fillId="0" borderId="84" xfId="33" applyFont="1" applyBorder="1" applyAlignment="1" applyProtection="1">
      <alignment horizontal="center" vertical="center"/>
    </xf>
    <xf numFmtId="43" fontId="26" fillId="0" borderId="63" xfId="33" applyFont="1" applyBorder="1" applyAlignment="1" applyProtection="1">
      <alignment horizontal="center" vertical="center"/>
    </xf>
    <xf numFmtId="17" fontId="1" fillId="46" borderId="84" xfId="0" applyNumberFormat="1" applyFont="1" applyFill="1" applyBorder="1" applyAlignment="1" applyProtection="1">
      <alignment horizontal="center" vertical="center" wrapText="1"/>
    </xf>
    <xf numFmtId="17" fontId="1" fillId="46" borderId="63" xfId="0" applyNumberFormat="1" applyFont="1" applyFill="1" applyBorder="1" applyAlignment="1" applyProtection="1">
      <alignment horizontal="center" vertical="center" wrapText="1"/>
    </xf>
    <xf numFmtId="43" fontId="0" fillId="46" borderId="84" xfId="0" applyNumberFormat="1" applyFill="1" applyBorder="1" applyAlignment="1" applyProtection="1">
      <alignment horizontal="center" vertical="center"/>
    </xf>
    <xf numFmtId="43" fontId="0" fillId="46" borderId="63" xfId="0" applyNumberFormat="1" applyFill="1" applyBorder="1" applyAlignment="1" applyProtection="1">
      <alignment horizontal="center" vertical="center"/>
    </xf>
    <xf numFmtId="43" fontId="0" fillId="49" borderId="84" xfId="33" applyFont="1" applyFill="1" applyBorder="1" applyAlignment="1" applyProtection="1">
      <alignment horizontal="center" vertical="center"/>
    </xf>
    <xf numFmtId="43" fontId="0" fillId="49" borderId="63" xfId="33" applyFont="1" applyFill="1" applyBorder="1" applyAlignment="1" applyProtection="1">
      <alignment horizontal="center" vertical="center"/>
    </xf>
    <xf numFmtId="17" fontId="1" fillId="46" borderId="0" xfId="0" applyNumberFormat="1" applyFont="1" applyFill="1" applyBorder="1" applyAlignment="1" applyProtection="1">
      <alignment horizontal="left"/>
    </xf>
    <xf numFmtId="0" fontId="0" fillId="46" borderId="0" xfId="0" applyFill="1" applyBorder="1" applyAlignment="1" applyProtection="1">
      <alignment horizontal="left"/>
    </xf>
    <xf numFmtId="43" fontId="0" fillId="46" borderId="0" xfId="33" applyFont="1" applyFill="1" applyBorder="1" applyAlignment="1" applyProtection="1">
      <alignment horizontal="center"/>
    </xf>
    <xf numFmtId="43" fontId="26" fillId="46" borderId="84" xfId="0" applyNumberFormat="1" applyFont="1" applyFill="1" applyBorder="1" applyAlignment="1" applyProtection="1">
      <alignment horizontal="center" vertical="center"/>
    </xf>
    <xf numFmtId="43" fontId="26" fillId="46" borderId="63" xfId="0" applyNumberFormat="1" applyFont="1" applyFill="1" applyBorder="1" applyAlignment="1" applyProtection="1">
      <alignment horizontal="center" vertical="center"/>
    </xf>
    <xf numFmtId="0" fontId="20" fillId="46" borderId="0" xfId="0" quotePrefix="1" applyFont="1" applyFill="1" applyBorder="1" applyAlignment="1" applyProtection="1">
      <alignment horizontal="left"/>
    </xf>
    <xf numFmtId="0" fontId="20" fillId="46" borderId="0" xfId="0" applyFont="1" applyFill="1" applyBorder="1" applyAlignment="1" applyProtection="1">
      <alignment horizontal="left"/>
    </xf>
    <xf numFmtId="0" fontId="1" fillId="46" borderId="0" xfId="0" applyFont="1" applyFill="1" applyBorder="1" applyAlignment="1" applyProtection="1">
      <alignment horizontal="center"/>
    </xf>
    <xf numFmtId="0" fontId="0" fillId="46" borderId="0" xfId="0" applyFill="1" applyBorder="1" applyAlignment="1" applyProtection="1">
      <alignment horizontal="center"/>
    </xf>
    <xf numFmtId="0" fontId="26" fillId="46" borderId="0" xfId="0" applyFont="1" applyFill="1" applyBorder="1" applyAlignment="1" applyProtection="1">
      <alignment horizontal="center"/>
    </xf>
    <xf numFmtId="43" fontId="0" fillId="0" borderId="0" xfId="0" applyNumberFormat="1" applyAlignment="1" applyProtection="1">
      <alignment horizontal="center"/>
    </xf>
    <xf numFmtId="0" fontId="139" fillId="0" borderId="0" xfId="37" applyNumberFormat="1" applyFont="1" applyAlignment="1" applyProtection="1">
      <alignment horizontal="center" vertical="center"/>
      <protection hidden="1"/>
    </xf>
    <xf numFmtId="4" fontId="141" fillId="0" borderId="0" xfId="37" applyNumberFormat="1" applyFont="1" applyAlignment="1" applyProtection="1">
      <alignment horizontal="center" vertical="center"/>
      <protection hidden="1"/>
    </xf>
    <xf numFmtId="178" fontId="142" fillId="0" borderId="0" xfId="37" applyNumberFormat="1" applyFont="1" applyAlignment="1" applyProtection="1">
      <alignment horizontal="center" vertical="center"/>
      <protection hidden="1"/>
    </xf>
    <xf numFmtId="0" fontId="143" fillId="0" borderId="0" xfId="37" applyNumberFormat="1" applyFont="1" applyAlignment="1" applyProtection="1">
      <alignment horizontal="center" vertical="center"/>
      <protection hidden="1"/>
    </xf>
    <xf numFmtId="179" fontId="142" fillId="0" borderId="0" xfId="37" applyNumberFormat="1" applyFont="1" applyAlignment="1" applyProtection="1">
      <alignment horizontal="center" vertical="center"/>
      <protection hidden="1"/>
    </xf>
    <xf numFmtId="14" fontId="143" fillId="0" borderId="0" xfId="37" applyNumberFormat="1" applyFont="1" applyAlignment="1" applyProtection="1">
      <alignment horizontal="center" vertical="center"/>
      <protection hidden="1"/>
    </xf>
    <xf numFmtId="0" fontId="143" fillId="0" borderId="167" xfId="37" applyNumberFormat="1" applyFont="1" applyBorder="1" applyAlignment="1" applyProtection="1">
      <alignment horizontal="center" vertical="center"/>
      <protection hidden="1"/>
    </xf>
    <xf numFmtId="0" fontId="143" fillId="0" borderId="168" xfId="37" applyNumberFormat="1" applyFont="1" applyBorder="1" applyAlignment="1" applyProtection="1">
      <alignment horizontal="center" vertical="center"/>
      <protection hidden="1"/>
    </xf>
    <xf numFmtId="0" fontId="143" fillId="0" borderId="319" xfId="37" applyNumberFormat="1" applyFont="1" applyBorder="1" applyAlignment="1" applyProtection="1">
      <alignment horizontal="center" vertical="center"/>
      <protection hidden="1"/>
    </xf>
    <xf numFmtId="0" fontId="143" fillId="0" borderId="170" xfId="37" applyNumberFormat="1" applyFont="1" applyBorder="1" applyAlignment="1" applyProtection="1">
      <alignment horizontal="center" vertical="center"/>
      <protection hidden="1"/>
    </xf>
    <xf numFmtId="0" fontId="143" fillId="0" borderId="0" xfId="37" applyNumberFormat="1" applyFont="1" applyBorder="1" applyAlignment="1" applyProtection="1">
      <alignment horizontal="center" vertical="center"/>
      <protection hidden="1"/>
    </xf>
    <xf numFmtId="0" fontId="143" fillId="0" borderId="106" xfId="37" applyNumberFormat="1" applyFont="1" applyBorder="1" applyAlignment="1" applyProtection="1">
      <alignment horizontal="center" vertical="center"/>
      <protection hidden="1"/>
    </xf>
    <xf numFmtId="0" fontId="143" fillId="0" borderId="332" xfId="37" applyNumberFormat="1" applyFont="1" applyBorder="1" applyAlignment="1" applyProtection="1">
      <alignment horizontal="center" vertical="center"/>
      <protection hidden="1"/>
    </xf>
    <xf numFmtId="0" fontId="143" fillId="0" borderId="100" xfId="37" applyNumberFormat="1" applyFont="1" applyBorder="1" applyAlignment="1" applyProtection="1">
      <alignment horizontal="center" vertical="center"/>
      <protection hidden="1"/>
    </xf>
    <xf numFmtId="0" fontId="143" fillId="0" borderId="122" xfId="37" applyNumberFormat="1" applyFont="1" applyBorder="1" applyAlignment="1" applyProtection="1">
      <alignment horizontal="center" vertical="center"/>
      <protection hidden="1"/>
    </xf>
    <xf numFmtId="0" fontId="143" fillId="0" borderId="320" xfId="37" applyNumberFormat="1" applyFont="1" applyBorder="1" applyAlignment="1" applyProtection="1">
      <alignment horizontal="center" vertical="center" wrapText="1"/>
      <protection hidden="1"/>
    </xf>
    <xf numFmtId="0" fontId="143" fillId="0" borderId="168" xfId="37" applyNumberFormat="1" applyFont="1" applyBorder="1" applyAlignment="1" applyProtection="1">
      <alignment horizontal="center" vertical="center" wrapText="1"/>
      <protection hidden="1"/>
    </xf>
    <xf numFmtId="0" fontId="143" fillId="0" borderId="319" xfId="37" applyNumberFormat="1" applyFont="1" applyBorder="1" applyAlignment="1" applyProtection="1">
      <alignment horizontal="center" vertical="center" wrapText="1"/>
      <protection hidden="1"/>
    </xf>
    <xf numFmtId="0" fontId="143" fillId="0" borderId="105" xfId="37" applyNumberFormat="1" applyFont="1" applyBorder="1" applyAlignment="1" applyProtection="1">
      <alignment horizontal="center" vertical="center" wrapText="1"/>
      <protection hidden="1"/>
    </xf>
    <xf numFmtId="0" fontId="143" fillId="0" borderId="0" xfId="37" applyNumberFormat="1" applyFont="1" applyBorder="1" applyAlignment="1" applyProtection="1">
      <alignment horizontal="center" vertical="center" wrapText="1"/>
      <protection hidden="1"/>
    </xf>
    <xf numFmtId="0" fontId="143" fillId="0" borderId="106" xfId="37" applyNumberFormat="1" applyFont="1" applyBorder="1" applyAlignment="1" applyProtection="1">
      <alignment horizontal="center" vertical="center" wrapText="1"/>
      <protection hidden="1"/>
    </xf>
    <xf numFmtId="0" fontId="143" fillId="0" borderId="128" xfId="37" applyNumberFormat="1" applyFont="1" applyBorder="1" applyAlignment="1" applyProtection="1">
      <alignment horizontal="center" vertical="center" wrapText="1"/>
      <protection hidden="1"/>
    </xf>
    <xf numFmtId="0" fontId="143" fillId="0" borderId="100" xfId="37" applyNumberFormat="1" applyFont="1" applyBorder="1" applyAlignment="1" applyProtection="1">
      <alignment horizontal="center" vertical="center" wrapText="1"/>
      <protection hidden="1"/>
    </xf>
    <xf numFmtId="0" fontId="143" fillId="0" borderId="122" xfId="37" applyNumberFormat="1" applyFont="1" applyBorder="1" applyAlignment="1" applyProtection="1">
      <alignment horizontal="center" vertical="center" wrapText="1"/>
      <protection hidden="1"/>
    </xf>
    <xf numFmtId="0" fontId="143" fillId="0" borderId="321" xfId="37" applyNumberFormat="1" applyFont="1" applyBorder="1" applyAlignment="1" applyProtection="1">
      <alignment horizontal="center" vertical="center"/>
      <protection hidden="1"/>
    </xf>
    <xf numFmtId="0" fontId="143" fillId="0" borderId="322" xfId="37" applyNumberFormat="1" applyFont="1" applyBorder="1" applyAlignment="1" applyProtection="1">
      <alignment horizontal="center" vertical="center" wrapText="1"/>
      <protection hidden="1"/>
    </xf>
    <xf numFmtId="0" fontId="143" fillId="0" borderId="323" xfId="37" applyNumberFormat="1" applyFont="1" applyBorder="1" applyAlignment="1" applyProtection="1">
      <alignment horizontal="center" vertical="center" wrapText="1"/>
      <protection hidden="1"/>
    </xf>
    <xf numFmtId="0" fontId="143" fillId="0" borderId="324" xfId="37" applyNumberFormat="1" applyFont="1" applyBorder="1" applyAlignment="1" applyProtection="1">
      <alignment horizontal="center" vertical="center" wrapText="1"/>
      <protection hidden="1"/>
    </xf>
    <xf numFmtId="0" fontId="143" fillId="0" borderId="322" xfId="37" applyNumberFormat="1" applyFont="1" applyFill="1" applyBorder="1" applyAlignment="1" applyProtection="1">
      <alignment horizontal="center" vertical="center"/>
      <protection hidden="1"/>
    </xf>
    <xf numFmtId="0" fontId="143" fillId="0" borderId="323" xfId="37" applyNumberFormat="1" applyFont="1" applyFill="1" applyBorder="1" applyAlignment="1" applyProtection="1">
      <alignment horizontal="center" vertical="center"/>
      <protection hidden="1"/>
    </xf>
    <xf numFmtId="0" fontId="143" fillId="0" borderId="325" xfId="37" applyNumberFormat="1" applyFont="1" applyFill="1" applyBorder="1" applyAlignment="1" applyProtection="1">
      <alignment horizontal="center" vertical="center"/>
      <protection hidden="1"/>
    </xf>
    <xf numFmtId="0" fontId="143" fillId="0" borderId="105" xfId="37" applyNumberFormat="1" applyFont="1" applyFill="1" applyBorder="1" applyAlignment="1" applyProtection="1">
      <alignment horizontal="center" vertical="center"/>
      <protection hidden="1"/>
    </xf>
    <xf numFmtId="0" fontId="143" fillId="0" borderId="0" xfId="37" applyNumberFormat="1" applyFont="1" applyFill="1" applyBorder="1" applyAlignment="1" applyProtection="1">
      <alignment horizontal="center" vertical="center"/>
      <protection hidden="1"/>
    </xf>
    <xf numFmtId="0" fontId="143" fillId="0" borderId="171" xfId="37" applyNumberFormat="1" applyFont="1" applyFill="1" applyBorder="1" applyAlignment="1" applyProtection="1">
      <alignment horizontal="center" vertical="center"/>
      <protection hidden="1"/>
    </xf>
    <xf numFmtId="0" fontId="143" fillId="0" borderId="128" xfId="37" applyNumberFormat="1" applyFont="1" applyFill="1" applyBorder="1" applyAlignment="1" applyProtection="1">
      <alignment horizontal="center" vertical="center"/>
      <protection hidden="1"/>
    </xf>
    <xf numFmtId="0" fontId="143" fillId="0" borderId="100" xfId="37" applyNumberFormat="1" applyFont="1" applyFill="1" applyBorder="1" applyAlignment="1" applyProtection="1">
      <alignment horizontal="center" vertical="center"/>
      <protection hidden="1"/>
    </xf>
    <xf numFmtId="0" fontId="143" fillId="0" borderId="333" xfId="37" applyNumberFormat="1" applyFont="1" applyFill="1" applyBorder="1" applyAlignment="1" applyProtection="1">
      <alignment horizontal="center" vertical="center"/>
      <protection hidden="1"/>
    </xf>
    <xf numFmtId="180" fontId="143" fillId="0" borderId="115" xfId="37" applyNumberFormat="1" applyFont="1" applyBorder="1" applyAlignment="1" applyProtection="1">
      <alignment horizontal="center" vertical="center"/>
      <protection hidden="1"/>
    </xf>
    <xf numFmtId="180" fontId="143" fillId="0" borderId="86" xfId="37" applyNumberFormat="1" applyFont="1" applyBorder="1" applyAlignment="1" applyProtection="1">
      <alignment horizontal="center" vertical="center"/>
      <protection hidden="1"/>
    </xf>
    <xf numFmtId="180" fontId="143" fillId="0" borderId="329" xfId="37" applyNumberFormat="1" applyFont="1" applyBorder="1" applyAlignment="1" applyProtection="1">
      <alignment horizontal="center" vertical="center"/>
      <protection hidden="1"/>
    </xf>
    <xf numFmtId="180" fontId="143" fillId="0" borderId="105" xfId="37" applyNumberFormat="1" applyFont="1" applyBorder="1" applyAlignment="1" applyProtection="1">
      <alignment horizontal="center" vertical="center"/>
      <protection hidden="1"/>
    </xf>
    <xf numFmtId="180" fontId="143" fillId="0" borderId="0" xfId="37" applyNumberFormat="1" applyFont="1" applyBorder="1" applyAlignment="1" applyProtection="1">
      <alignment horizontal="center" vertical="center"/>
      <protection hidden="1"/>
    </xf>
    <xf numFmtId="180" fontId="143" fillId="0" borderId="171" xfId="37" applyNumberFormat="1" applyFont="1" applyBorder="1" applyAlignment="1" applyProtection="1">
      <alignment horizontal="center" vertical="center"/>
      <protection hidden="1"/>
    </xf>
    <xf numFmtId="180" fontId="144" fillId="0" borderId="330" xfId="37" applyNumberFormat="1" applyFont="1" applyBorder="1" applyAlignment="1" applyProtection="1">
      <alignment horizontal="center" vertical="center"/>
      <protection hidden="1"/>
    </xf>
    <xf numFmtId="180" fontId="144" fillId="0" borderId="75" xfId="37" applyNumberFormat="1" applyFont="1" applyBorder="1" applyAlignment="1" applyProtection="1">
      <alignment horizontal="center" vertical="center"/>
      <protection hidden="1"/>
    </xf>
    <xf numFmtId="180" fontId="144" fillId="0" borderId="334" xfId="37" applyNumberFormat="1" applyFont="1" applyBorder="1" applyAlignment="1" applyProtection="1">
      <alignment horizontal="center" vertical="center"/>
      <protection hidden="1"/>
    </xf>
    <xf numFmtId="180" fontId="144" fillId="0" borderId="112" xfId="37" applyNumberFormat="1" applyFont="1" applyBorder="1" applyAlignment="1" applyProtection="1">
      <alignment horizontal="center" vertical="center"/>
      <protection hidden="1"/>
    </xf>
    <xf numFmtId="0" fontId="143" fillId="0" borderId="326" xfId="37" applyNumberFormat="1" applyFont="1" applyBorder="1" applyAlignment="1" applyProtection="1">
      <alignment horizontal="center" vertical="center"/>
      <protection hidden="1"/>
    </xf>
    <xf numFmtId="0" fontId="143" fillId="0" borderId="327" xfId="37" applyNumberFormat="1" applyFont="1" applyBorder="1" applyAlignment="1" applyProtection="1">
      <alignment horizontal="center" vertical="center"/>
      <protection hidden="1"/>
    </xf>
    <xf numFmtId="0" fontId="144" fillId="0" borderId="326" xfId="37" applyNumberFormat="1" applyFont="1" applyBorder="1" applyAlignment="1" applyProtection="1">
      <alignment horizontal="center" vertical="center"/>
      <protection hidden="1"/>
    </xf>
    <xf numFmtId="0" fontId="144" fillId="0" borderId="321" xfId="37" applyNumberFormat="1" applyFont="1" applyBorder="1" applyAlignment="1" applyProtection="1">
      <alignment horizontal="center" vertical="center"/>
      <protection hidden="1"/>
    </xf>
    <xf numFmtId="0" fontId="144" fillId="0" borderId="327" xfId="37" applyNumberFormat="1" applyFont="1" applyBorder="1" applyAlignment="1" applyProtection="1">
      <alignment horizontal="center" vertical="center"/>
      <protection hidden="1"/>
    </xf>
    <xf numFmtId="0" fontId="143" fillId="0" borderId="115" xfId="37" applyNumberFormat="1" applyFont="1" applyBorder="1" applyAlignment="1" applyProtection="1">
      <alignment horizontal="center" vertical="center"/>
      <protection hidden="1"/>
    </xf>
    <xf numFmtId="0" fontId="143" fillId="0" borderId="91" xfId="37" applyNumberFormat="1" applyFont="1" applyBorder="1" applyAlignment="1" applyProtection="1">
      <alignment horizontal="center" vertical="center"/>
      <protection hidden="1"/>
    </xf>
    <xf numFmtId="0" fontId="143" fillId="0" borderId="128" xfId="37" applyNumberFormat="1" applyFont="1" applyBorder="1" applyAlignment="1" applyProtection="1">
      <alignment horizontal="center" vertical="center"/>
      <protection hidden="1"/>
    </xf>
    <xf numFmtId="0" fontId="143" fillId="0" borderId="86" xfId="37" applyNumberFormat="1" applyFont="1" applyBorder="1" applyAlignment="1" applyProtection="1">
      <alignment horizontal="center" vertical="center"/>
      <protection hidden="1"/>
    </xf>
    <xf numFmtId="180" fontId="143" fillId="0" borderId="328" xfId="37" applyNumberFormat="1" applyFont="1" applyBorder="1" applyAlignment="1" applyProtection="1">
      <alignment horizontal="center" vertical="center"/>
      <protection hidden="1"/>
    </xf>
    <xf numFmtId="180" fontId="143" fillId="0" borderId="91" xfId="37" applyNumberFormat="1" applyFont="1" applyBorder="1" applyAlignment="1" applyProtection="1">
      <alignment horizontal="center" vertical="center"/>
      <protection hidden="1"/>
    </xf>
    <xf numFmtId="180" fontId="143" fillId="0" borderId="170" xfId="37" applyNumberFormat="1" applyFont="1" applyBorder="1" applyAlignment="1" applyProtection="1">
      <alignment horizontal="center" vertical="center"/>
      <protection hidden="1"/>
    </xf>
    <xf numFmtId="180" fontId="143" fillId="0" borderId="106" xfId="37" applyNumberFormat="1" applyFont="1" applyBorder="1" applyAlignment="1" applyProtection="1">
      <alignment horizontal="center" vertical="center"/>
      <protection hidden="1"/>
    </xf>
    <xf numFmtId="180" fontId="144" fillId="0" borderId="335" xfId="37" applyNumberFormat="1" applyFont="1" applyBorder="1" applyAlignment="1" applyProtection="1">
      <alignment horizontal="center" vertical="center"/>
      <protection hidden="1"/>
    </xf>
    <xf numFmtId="180" fontId="144" fillId="0" borderId="331" xfId="37" applyNumberFormat="1" applyFont="1" applyBorder="1" applyAlignment="1" applyProtection="1">
      <alignment horizontal="center" vertical="center"/>
      <protection hidden="1"/>
    </xf>
    <xf numFmtId="181" fontId="140" fillId="0" borderId="346" xfId="37" applyNumberFormat="1" applyFont="1" applyFill="1" applyBorder="1" applyAlignment="1" applyProtection="1">
      <alignment vertical="center"/>
      <protection locked="0"/>
    </xf>
    <xf numFmtId="181" fontId="140" fillId="0" borderId="347" xfId="37" applyNumberFormat="1" applyFont="1" applyFill="1" applyBorder="1" applyAlignment="1" applyProtection="1">
      <alignment vertical="center"/>
      <protection locked="0"/>
    </xf>
    <xf numFmtId="182" fontId="140" fillId="0" borderId="347" xfId="37" applyNumberFormat="1" applyFont="1" applyFill="1" applyBorder="1" applyAlignment="1" applyProtection="1">
      <alignment vertical="center"/>
      <protection locked="0"/>
    </xf>
    <xf numFmtId="180" fontId="140" fillId="0" borderId="347" xfId="37" applyNumberFormat="1" applyFont="1" applyFill="1" applyBorder="1" applyAlignment="1" applyProtection="1">
      <alignment horizontal="center" vertical="center"/>
      <protection locked="0"/>
    </xf>
    <xf numFmtId="180" fontId="140" fillId="0" borderId="348" xfId="37" applyNumberFormat="1" applyFont="1" applyFill="1" applyBorder="1" applyAlignment="1" applyProtection="1">
      <alignment horizontal="center" vertical="center"/>
      <protection locked="0"/>
    </xf>
    <xf numFmtId="0" fontId="140" fillId="0" borderId="349" xfId="37" applyNumberFormat="1" applyFont="1" applyFill="1" applyBorder="1" applyAlignment="1" applyProtection="1">
      <alignment horizontal="center" vertical="center"/>
      <protection locked="0"/>
    </xf>
    <xf numFmtId="0" fontId="140" fillId="0" borderId="347" xfId="37" applyNumberFormat="1" applyFont="1" applyFill="1" applyBorder="1" applyAlignment="1" applyProtection="1">
      <alignment horizontal="center" vertical="center"/>
      <protection locked="0"/>
    </xf>
    <xf numFmtId="0" fontId="140" fillId="0" borderId="340" xfId="37" applyNumberFormat="1" applyFont="1" applyBorder="1" applyAlignment="1" applyProtection="1">
      <alignment horizontal="center" vertical="center"/>
      <protection hidden="1"/>
    </xf>
    <xf numFmtId="0" fontId="140" fillId="0" borderId="341" xfId="37" applyNumberFormat="1" applyFont="1" applyBorder="1" applyAlignment="1" applyProtection="1">
      <alignment horizontal="center" vertical="center"/>
      <protection hidden="1"/>
    </xf>
    <xf numFmtId="0" fontId="140" fillId="0" borderId="342" xfId="37" applyNumberFormat="1" applyFont="1" applyBorder="1" applyAlignment="1" applyProtection="1">
      <alignment horizontal="center" vertical="center"/>
      <protection hidden="1"/>
    </xf>
    <xf numFmtId="0" fontId="140" fillId="0" borderId="337" xfId="37" applyNumberFormat="1" applyFont="1" applyBorder="1" applyAlignment="1" applyProtection="1">
      <alignment horizontal="center" vertical="center"/>
      <protection hidden="1"/>
    </xf>
    <xf numFmtId="182" fontId="140" fillId="0" borderId="347" xfId="37" applyNumberFormat="1" applyFont="1" applyFill="1" applyBorder="1" applyAlignment="1" applyProtection="1">
      <alignment vertical="center"/>
      <protection hidden="1"/>
    </xf>
    <xf numFmtId="182" fontId="140" fillId="0" borderId="350" xfId="37" applyNumberFormat="1" applyFont="1" applyFill="1" applyBorder="1" applyAlignment="1" applyProtection="1">
      <alignment vertical="center"/>
      <protection hidden="1"/>
    </xf>
    <xf numFmtId="181" fontId="140" fillId="0" borderId="336" xfId="37" applyNumberFormat="1" applyFont="1" applyBorder="1" applyAlignment="1" applyProtection="1">
      <alignment vertical="center"/>
      <protection hidden="1"/>
    </xf>
    <xf numFmtId="181" fontId="140" fillId="0" borderId="85" xfId="37" applyNumberFormat="1" applyFont="1" applyBorder="1" applyAlignment="1" applyProtection="1">
      <alignment vertical="center"/>
      <protection hidden="1"/>
    </xf>
    <xf numFmtId="0" fontId="140" fillId="0" borderId="85" xfId="37" applyNumberFormat="1" applyFont="1" applyBorder="1" applyAlignment="1" applyProtection="1">
      <alignment horizontal="center" vertical="center"/>
      <protection hidden="1"/>
    </xf>
    <xf numFmtId="182" fontId="140" fillId="0" borderId="352" xfId="37" applyNumberFormat="1" applyFont="1" applyBorder="1" applyAlignment="1" applyProtection="1">
      <alignment vertical="center"/>
      <protection hidden="1"/>
    </xf>
    <xf numFmtId="182" fontId="140" fillId="0" borderId="85" xfId="37" applyNumberFormat="1" applyFont="1" applyBorder="1" applyAlignment="1" applyProtection="1">
      <alignment vertical="center"/>
      <protection hidden="1"/>
    </xf>
    <xf numFmtId="182" fontId="140" fillId="0" borderId="85" xfId="37" applyNumberFormat="1" applyFont="1" applyFill="1" applyBorder="1" applyAlignment="1" applyProtection="1">
      <alignment horizontal="center" vertical="center"/>
      <protection hidden="1"/>
    </xf>
    <xf numFmtId="182" fontId="140" fillId="0" borderId="338" xfId="37" applyNumberFormat="1" applyFont="1" applyFill="1" applyBorder="1" applyAlignment="1" applyProtection="1">
      <alignment horizontal="center" vertical="center"/>
      <protection hidden="1"/>
    </xf>
    <xf numFmtId="0" fontId="140" fillId="0" borderId="339" xfId="37" applyNumberFormat="1" applyFont="1" applyBorder="1" applyAlignment="1" applyProtection="1">
      <alignment horizontal="center" vertical="center"/>
      <protection hidden="1"/>
    </xf>
    <xf numFmtId="182" fontId="140" fillId="0" borderId="347" xfId="37" applyNumberFormat="1" applyFont="1" applyBorder="1" applyAlignment="1" applyProtection="1">
      <alignment vertical="center"/>
      <protection hidden="1"/>
    </xf>
    <xf numFmtId="0" fontId="140" fillId="0" borderId="343" xfId="37" applyNumberFormat="1" applyFont="1" applyBorder="1" applyAlignment="1" applyProtection="1">
      <alignment horizontal="center" vertical="center"/>
      <protection hidden="1"/>
    </xf>
    <xf numFmtId="0" fontId="140" fillId="0" borderId="344" xfId="37" applyNumberFormat="1" applyFont="1" applyBorder="1" applyAlignment="1" applyProtection="1">
      <alignment horizontal="center" vertical="center"/>
      <protection hidden="1"/>
    </xf>
    <xf numFmtId="0" fontId="140" fillId="0" borderId="345" xfId="37" applyNumberFormat="1" applyFont="1" applyBorder="1" applyAlignment="1" applyProtection="1">
      <alignment horizontal="center" vertical="center"/>
      <protection hidden="1"/>
    </xf>
    <xf numFmtId="182" fontId="140" fillId="0" borderId="350" xfId="37" applyNumberFormat="1" applyFont="1" applyBorder="1" applyAlignment="1" applyProtection="1">
      <alignment vertical="center"/>
      <protection hidden="1"/>
    </xf>
    <xf numFmtId="182" fontId="140" fillId="0" borderId="351" xfId="37" applyNumberFormat="1" applyFont="1" applyBorder="1" applyAlignment="1" applyProtection="1">
      <alignment vertical="center"/>
      <protection hidden="1"/>
    </xf>
    <xf numFmtId="182" fontId="140" fillId="0" borderId="353" xfId="37" applyNumberFormat="1" applyFont="1" applyBorder="1" applyAlignment="1" applyProtection="1">
      <alignment vertical="center"/>
      <protection hidden="1"/>
    </xf>
    <xf numFmtId="182" fontId="140" fillId="0" borderId="346" xfId="37" applyNumberFormat="1" applyFont="1" applyBorder="1" applyAlignment="1" applyProtection="1">
      <alignment vertical="center"/>
      <protection hidden="1"/>
    </xf>
    <xf numFmtId="182" fontId="140" fillId="0" borderId="354" xfId="37" applyNumberFormat="1" applyFont="1" applyFill="1" applyBorder="1" applyAlignment="1" applyProtection="1">
      <alignment vertical="center"/>
      <protection locked="0"/>
    </xf>
    <xf numFmtId="0" fontId="140" fillId="0" borderId="355" xfId="37" applyNumberFormat="1" applyFont="1" applyFill="1" applyBorder="1" applyAlignment="1" applyProtection="1">
      <alignment horizontal="center" vertical="center"/>
      <protection locked="0"/>
    </xf>
    <xf numFmtId="0" fontId="140" fillId="0" borderId="354" xfId="37" applyNumberFormat="1" applyFont="1" applyFill="1" applyBorder="1" applyAlignment="1" applyProtection="1">
      <alignment horizontal="center" vertical="center"/>
      <protection locked="0"/>
    </xf>
    <xf numFmtId="182" fontId="140" fillId="0" borderId="359" xfId="37" applyNumberFormat="1" applyFont="1" applyFill="1" applyBorder="1" applyAlignment="1" applyProtection="1">
      <alignment vertical="center"/>
      <protection hidden="1"/>
    </xf>
    <xf numFmtId="182" fontId="140" fillId="0" borderId="354" xfId="37" applyNumberFormat="1" applyFont="1" applyFill="1" applyBorder="1" applyAlignment="1" applyProtection="1">
      <alignment vertical="center"/>
      <protection hidden="1"/>
    </xf>
    <xf numFmtId="182" fontId="140" fillId="0" borderId="354" xfId="37" applyNumberFormat="1" applyFont="1" applyBorder="1" applyAlignment="1" applyProtection="1">
      <alignment vertical="center"/>
      <protection hidden="1"/>
    </xf>
    <xf numFmtId="182" fontId="140" fillId="0" borderId="366" xfId="37" applyNumberFormat="1" applyFont="1" applyBorder="1" applyAlignment="1" applyProtection="1">
      <alignment vertical="center"/>
      <protection hidden="1"/>
    </xf>
    <xf numFmtId="0" fontId="143" fillId="0" borderId="367" xfId="37" applyNumberFormat="1" applyFont="1" applyBorder="1" applyAlignment="1" applyProtection="1">
      <alignment horizontal="center" vertical="center"/>
      <protection hidden="1"/>
    </xf>
    <xf numFmtId="0" fontId="143" fillId="0" borderId="368" xfId="37" applyNumberFormat="1" applyFont="1" applyBorder="1" applyAlignment="1" applyProtection="1">
      <alignment horizontal="center" vertical="center"/>
      <protection hidden="1"/>
    </xf>
    <xf numFmtId="182" fontId="143" fillId="0" borderId="368" xfId="37" applyNumberFormat="1" applyFont="1" applyFill="1" applyBorder="1" applyAlignment="1" applyProtection="1">
      <alignment vertical="center"/>
      <protection hidden="1"/>
    </xf>
    <xf numFmtId="0" fontId="143" fillId="0" borderId="369" xfId="37" applyNumberFormat="1" applyFont="1" applyBorder="1" applyAlignment="1" applyProtection="1">
      <alignment vertical="center"/>
      <protection hidden="1"/>
    </xf>
    <xf numFmtId="0" fontId="143" fillId="0" borderId="370" xfId="37" applyNumberFormat="1" applyFont="1" applyBorder="1" applyAlignment="1" applyProtection="1">
      <alignment vertical="center"/>
      <protection hidden="1"/>
    </xf>
    <xf numFmtId="0" fontId="143" fillId="0" borderId="371" xfId="37" applyNumberFormat="1" applyFont="1" applyBorder="1" applyAlignment="1" applyProtection="1">
      <alignment vertical="center"/>
      <protection hidden="1"/>
    </xf>
    <xf numFmtId="182" fontId="143" fillId="0" borderId="372" xfId="37" applyNumberFormat="1" applyFont="1" applyFill="1" applyBorder="1" applyAlignment="1" applyProtection="1">
      <alignment vertical="center"/>
      <protection hidden="1"/>
    </xf>
    <xf numFmtId="182" fontId="143" fillId="0" borderId="180" xfId="37" applyNumberFormat="1" applyFont="1" applyFill="1" applyBorder="1" applyAlignment="1" applyProtection="1">
      <alignment vertical="center"/>
      <protection hidden="1"/>
    </xf>
    <xf numFmtId="182" fontId="143" fillId="0" borderId="373" xfId="37" applyNumberFormat="1" applyFont="1" applyFill="1" applyBorder="1" applyAlignment="1" applyProtection="1">
      <alignment vertical="center"/>
      <protection hidden="1"/>
    </xf>
    <xf numFmtId="182" fontId="140" fillId="0" borderId="363" xfId="37" applyNumberFormat="1" applyFont="1" applyBorder="1" applyAlignment="1" applyProtection="1">
      <alignment vertical="center"/>
      <protection hidden="1"/>
    </xf>
    <xf numFmtId="182" fontId="140" fillId="0" borderId="364" xfId="37" applyNumberFormat="1" applyFont="1" applyBorder="1" applyAlignment="1" applyProtection="1">
      <alignment vertical="center"/>
      <protection hidden="1"/>
    </xf>
    <xf numFmtId="182" fontId="140" fillId="0" borderId="365" xfId="37" applyNumberFormat="1" applyFont="1" applyBorder="1" applyAlignment="1" applyProtection="1">
      <alignment vertical="center"/>
      <protection hidden="1"/>
    </xf>
    <xf numFmtId="182" fontId="140" fillId="0" borderId="360" xfId="37" applyNumberFormat="1" applyFont="1" applyFill="1" applyBorder="1" applyAlignment="1" applyProtection="1">
      <alignment horizontal="center" vertical="center"/>
      <protection hidden="1"/>
    </xf>
    <xf numFmtId="182" fontId="140" fillId="0" borderId="357" xfId="37" applyNumberFormat="1" applyFont="1" applyFill="1" applyBorder="1" applyAlignment="1" applyProtection="1">
      <alignment horizontal="center" vertical="center"/>
      <protection hidden="1"/>
    </xf>
    <xf numFmtId="182" fontId="140" fillId="0" borderId="358" xfId="37" applyNumberFormat="1" applyFont="1" applyFill="1" applyBorder="1" applyAlignment="1" applyProtection="1">
      <alignment horizontal="center" vertical="center"/>
      <protection hidden="1"/>
    </xf>
    <xf numFmtId="182" fontId="140" fillId="0" borderId="359" xfId="37" applyNumberFormat="1" applyFont="1" applyBorder="1" applyAlignment="1" applyProtection="1">
      <alignment vertical="center"/>
      <protection hidden="1"/>
    </xf>
    <xf numFmtId="0" fontId="140" fillId="0" borderId="359" xfId="37" applyNumberFormat="1" applyFont="1" applyBorder="1" applyAlignment="1" applyProtection="1">
      <alignment horizontal="center" vertical="center"/>
      <protection hidden="1"/>
    </xf>
    <xf numFmtId="0" fontId="140" fillId="0" borderId="360" xfId="37" applyNumberFormat="1" applyFont="1" applyBorder="1" applyAlignment="1" applyProtection="1">
      <alignment horizontal="center" vertical="center"/>
      <protection hidden="1"/>
    </xf>
    <xf numFmtId="182" fontId="140" fillId="0" borderId="357" xfId="37" applyNumberFormat="1" applyFont="1" applyFill="1" applyBorder="1" applyAlignment="1" applyProtection="1">
      <alignment vertical="center"/>
      <protection hidden="1"/>
    </xf>
    <xf numFmtId="182" fontId="140" fillId="0" borderId="361" xfId="37" applyNumberFormat="1" applyFont="1" applyFill="1" applyBorder="1" applyAlignment="1" applyProtection="1">
      <alignment vertical="center"/>
      <protection hidden="1"/>
    </xf>
    <xf numFmtId="182" fontId="140" fillId="0" borderId="362" xfId="37" applyNumberFormat="1" applyFont="1" applyBorder="1" applyAlignment="1" applyProtection="1">
      <alignment vertical="center"/>
      <protection hidden="1"/>
    </xf>
    <xf numFmtId="181" fontId="140" fillId="0" borderId="356" xfId="37" applyNumberFormat="1" applyFont="1" applyBorder="1" applyAlignment="1" applyProtection="1">
      <alignment vertical="center"/>
      <protection hidden="1"/>
    </xf>
    <xf numFmtId="181" fontId="140" fillId="0" borderId="357" xfId="37" applyNumberFormat="1" applyFont="1" applyBorder="1" applyAlignment="1" applyProtection="1">
      <alignment vertical="center"/>
      <protection hidden="1"/>
    </xf>
    <xf numFmtId="0" fontId="140" fillId="0" borderId="357" xfId="37" applyNumberFormat="1" applyFont="1" applyBorder="1" applyAlignment="1" applyProtection="1">
      <alignment horizontal="center" vertical="center"/>
      <protection hidden="1"/>
    </xf>
    <xf numFmtId="0" fontId="140" fillId="0" borderId="358" xfId="37" applyNumberFormat="1" applyFont="1" applyBorder="1" applyAlignment="1" applyProtection="1">
      <alignment horizontal="center" vertical="center"/>
      <protection hidden="1"/>
    </xf>
    <xf numFmtId="182" fontId="143" fillId="0" borderId="368" xfId="37" applyNumberFormat="1" applyFont="1" applyBorder="1" applyAlignment="1" applyProtection="1">
      <alignment vertical="center"/>
      <protection hidden="1"/>
    </xf>
    <xf numFmtId="0" fontId="143" fillId="0" borderId="372" xfId="37" applyNumberFormat="1" applyFont="1" applyBorder="1" applyAlignment="1" applyProtection="1">
      <alignment vertical="center"/>
      <protection hidden="1"/>
    </xf>
    <xf numFmtId="0" fontId="143" fillId="0" borderId="180" xfId="37" applyNumberFormat="1" applyFont="1" applyBorder="1" applyAlignment="1" applyProtection="1">
      <alignment vertical="center"/>
      <protection hidden="1"/>
    </xf>
    <xf numFmtId="0" fontId="143" fillId="0" borderId="373" xfId="37" applyNumberFormat="1" applyFont="1" applyBorder="1" applyAlignment="1" applyProtection="1">
      <alignment vertical="center"/>
      <protection hidden="1"/>
    </xf>
    <xf numFmtId="182" fontId="143" fillId="0" borderId="374" xfId="37" applyNumberFormat="1" applyFont="1" applyFill="1" applyBorder="1" applyAlignment="1" applyProtection="1">
      <alignment vertical="center"/>
      <protection hidden="1"/>
    </xf>
    <xf numFmtId="182" fontId="143" fillId="0" borderId="367" xfId="37" applyNumberFormat="1" applyFont="1" applyBorder="1" applyAlignment="1" applyProtection="1">
      <alignment vertical="center"/>
      <protection hidden="1"/>
    </xf>
    <xf numFmtId="182" fontId="143" fillId="0" borderId="376" xfId="37" applyNumberFormat="1" applyFont="1" applyBorder="1" applyAlignment="1" applyProtection="1">
      <alignment vertical="center"/>
      <protection hidden="1"/>
    </xf>
    <xf numFmtId="182" fontId="143" fillId="0" borderId="377" xfId="37" applyNumberFormat="1" applyFont="1" applyBorder="1" applyAlignment="1" applyProtection="1">
      <alignment vertical="center"/>
      <protection hidden="1"/>
    </xf>
    <xf numFmtId="182" fontId="143" fillId="0" borderId="374" xfId="37" applyNumberFormat="1" applyFont="1" applyBorder="1" applyAlignment="1" applyProtection="1">
      <alignment vertical="center"/>
      <protection hidden="1"/>
    </xf>
    <xf numFmtId="182" fontId="143" fillId="0" borderId="375" xfId="37" applyNumberFormat="1" applyFont="1" applyBorder="1" applyAlignment="1" applyProtection="1">
      <alignment vertical="center"/>
      <protection hidden="1"/>
    </xf>
    <xf numFmtId="0" fontId="153" fillId="0" borderId="394" xfId="0" applyFont="1" applyBorder="1" applyAlignment="1" applyProtection="1">
      <alignment horizontal="left"/>
      <protection hidden="1"/>
    </xf>
    <xf numFmtId="0" fontId="153" fillId="0" borderId="344" xfId="0" applyFont="1" applyBorder="1" applyAlignment="1" applyProtection="1">
      <alignment horizontal="left"/>
      <protection hidden="1"/>
    </xf>
    <xf numFmtId="0" fontId="146" fillId="0" borderId="384" xfId="0" applyFont="1" applyBorder="1" applyAlignment="1" applyProtection="1">
      <alignment horizontal="center" vertical="center"/>
      <protection hidden="1"/>
    </xf>
    <xf numFmtId="0" fontId="146" fillId="0" borderId="386" xfId="0" applyFont="1" applyBorder="1" applyAlignment="1" applyProtection="1">
      <alignment horizontal="center" vertical="center"/>
      <protection hidden="1"/>
    </xf>
    <xf numFmtId="0" fontId="134" fillId="0" borderId="385" xfId="0" applyFont="1" applyBorder="1" applyAlignment="1" applyProtection="1">
      <alignment horizontal="center" vertical="center"/>
      <protection hidden="1"/>
    </xf>
    <xf numFmtId="0" fontId="134" fillId="0" borderId="387" xfId="0" applyFont="1" applyBorder="1" applyAlignment="1" applyProtection="1">
      <alignment horizontal="center" vertical="center"/>
      <protection hidden="1"/>
    </xf>
    <xf numFmtId="14" fontId="147" fillId="0" borderId="380" xfId="0" applyNumberFormat="1" applyFont="1" applyBorder="1" applyAlignment="1" applyProtection="1">
      <alignment horizontal="center" vertical="center"/>
      <protection hidden="1"/>
    </xf>
    <xf numFmtId="0" fontId="147" fillId="0" borderId="380" xfId="0" applyFont="1" applyBorder="1" applyAlignment="1" applyProtection="1">
      <alignment horizontal="center" vertical="center"/>
      <protection hidden="1"/>
    </xf>
    <xf numFmtId="0" fontId="152" fillId="0" borderId="220" xfId="0" applyFont="1" applyBorder="1" applyAlignment="1" applyProtection="1">
      <alignment horizontal="center" vertical="center"/>
      <protection hidden="1"/>
    </xf>
    <xf numFmtId="0" fontId="152" fillId="0" borderId="221" xfId="0" applyFont="1" applyBorder="1" applyAlignment="1" applyProtection="1">
      <alignment horizontal="center" vertical="center"/>
      <protection hidden="1"/>
    </xf>
    <xf numFmtId="0" fontId="152" fillId="0" borderId="222" xfId="0" applyFont="1" applyBorder="1" applyAlignment="1" applyProtection="1">
      <alignment horizontal="center" vertical="center"/>
      <protection hidden="1"/>
    </xf>
    <xf numFmtId="0" fontId="154" fillId="0" borderId="294" xfId="0" applyFont="1" applyBorder="1" applyAlignment="1" applyProtection="1">
      <alignment horizontal="center" vertical="center"/>
      <protection hidden="1"/>
    </xf>
    <xf numFmtId="0" fontId="154" fillId="0" borderId="252" xfId="0" applyFont="1" applyBorder="1" applyAlignment="1" applyProtection="1">
      <alignment horizontal="center" vertical="center"/>
      <protection hidden="1"/>
    </xf>
    <xf numFmtId="0" fontId="153" fillId="0" borderId="395" xfId="0" applyFont="1" applyBorder="1" applyAlignment="1" applyProtection="1">
      <alignment horizontal="left"/>
      <protection hidden="1"/>
    </xf>
    <xf numFmtId="0" fontId="153" fillId="0" borderId="381" xfId="0" applyFont="1" applyBorder="1" applyAlignment="1" applyProtection="1">
      <alignment horizontal="left"/>
      <protection hidden="1"/>
    </xf>
    <xf numFmtId="0" fontId="153" fillId="0" borderId="395" xfId="0" applyFont="1" applyBorder="1" applyAlignment="1" applyProtection="1">
      <alignment horizontal="center"/>
      <protection hidden="1"/>
    </xf>
    <xf numFmtId="0" fontId="153" fillId="0" borderId="381" xfId="0" applyFont="1" applyBorder="1" applyAlignment="1" applyProtection="1">
      <alignment horizontal="center"/>
      <protection hidden="1"/>
    </xf>
    <xf numFmtId="0" fontId="153" fillId="0" borderId="406" xfId="0" applyFont="1" applyBorder="1" applyAlignment="1" applyProtection="1">
      <alignment horizontal="center"/>
      <protection hidden="1"/>
    </xf>
    <xf numFmtId="0" fontId="153" fillId="0" borderId="382" xfId="0" applyFont="1" applyBorder="1" applyAlignment="1" applyProtection="1">
      <alignment horizontal="center"/>
      <protection hidden="1"/>
    </xf>
    <xf numFmtId="0" fontId="153" fillId="0" borderId="396" xfId="0" applyFont="1" applyBorder="1" applyAlignment="1" applyProtection="1">
      <alignment horizontal="center" vertical="center"/>
      <protection hidden="1"/>
    </xf>
    <xf numFmtId="0" fontId="153" fillId="0" borderId="389" xfId="0" applyFont="1" applyBorder="1" applyAlignment="1" applyProtection="1">
      <alignment horizontal="center" vertical="center"/>
      <protection hidden="1"/>
    </xf>
    <xf numFmtId="0" fontId="145" fillId="0" borderId="194" xfId="0" applyFont="1" applyBorder="1" applyAlignment="1" applyProtection="1">
      <alignment horizontal="center"/>
      <protection hidden="1"/>
    </xf>
    <xf numFmtId="0" fontId="145" fillId="0" borderId="195" xfId="0" applyFont="1" applyBorder="1" applyAlignment="1" applyProtection="1">
      <alignment horizontal="center"/>
      <protection hidden="1"/>
    </xf>
    <xf numFmtId="0" fontId="145" fillId="0" borderId="196" xfId="0" applyFont="1" applyBorder="1" applyAlignment="1" applyProtection="1">
      <alignment horizontal="center"/>
      <protection hidden="1"/>
    </xf>
    <xf numFmtId="0" fontId="155" fillId="0" borderId="194" xfId="0" applyFont="1" applyBorder="1" applyAlignment="1" applyProtection="1">
      <alignment horizontal="center"/>
      <protection hidden="1"/>
    </xf>
    <xf numFmtId="0" fontId="155" fillId="0" borderId="195" xfId="0" applyFont="1" applyBorder="1" applyAlignment="1" applyProtection="1">
      <alignment horizontal="center"/>
      <protection hidden="1"/>
    </xf>
    <xf numFmtId="0" fontId="155" fillId="0" borderId="196" xfId="0" applyFont="1" applyBorder="1" applyAlignment="1" applyProtection="1">
      <alignment horizontal="center"/>
      <protection hidden="1"/>
    </xf>
    <xf numFmtId="0" fontId="145" fillId="0" borderId="404" xfId="0" applyFont="1" applyBorder="1" applyAlignment="1" applyProtection="1">
      <alignment horizontal="center"/>
      <protection hidden="1"/>
    </xf>
    <xf numFmtId="0" fontId="145" fillId="0" borderId="380" xfId="0" applyFont="1" applyBorder="1" applyAlignment="1" applyProtection="1">
      <alignment horizontal="center"/>
      <protection hidden="1"/>
    </xf>
    <xf numFmtId="0" fontId="145" fillId="0" borderId="413" xfId="0" applyFont="1" applyBorder="1" applyAlignment="1" applyProtection="1">
      <alignment horizontal="center"/>
      <protection hidden="1"/>
    </xf>
    <xf numFmtId="0" fontId="153" fillId="0" borderId="408" xfId="0" applyFont="1" applyBorder="1" applyAlignment="1" applyProtection="1">
      <alignment horizontal="left"/>
      <protection hidden="1"/>
    </xf>
    <xf numFmtId="0" fontId="153" fillId="0" borderId="383" xfId="0" applyFont="1" applyBorder="1" applyAlignment="1" applyProtection="1">
      <alignment horizontal="left"/>
      <protection hidden="1"/>
    </xf>
    <xf numFmtId="0" fontId="153" fillId="0" borderId="409" xfId="0" applyFont="1" applyBorder="1" applyAlignment="1" applyProtection="1">
      <alignment horizontal="center"/>
      <protection hidden="1"/>
    </xf>
    <xf numFmtId="0" fontId="153" fillId="0" borderId="388" xfId="0" applyFont="1" applyBorder="1" applyAlignment="1" applyProtection="1">
      <alignment horizontal="center"/>
      <protection hidden="1"/>
    </xf>
  </cellXfs>
  <cellStyles count="58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Euro" xfId="30"/>
    <cellStyle name="Euro 2" xfId="31"/>
    <cellStyle name="Insatisfaisant" xfId="32" builtinId="27" customBuiltin="1"/>
    <cellStyle name="Lien hypertexte" xfId="57" builtinId="8"/>
    <cellStyle name="Milliers" xfId="33" builtinId="3"/>
    <cellStyle name="Milliers 2" xfId="34"/>
    <cellStyle name="Milliers 3" xfId="35"/>
    <cellStyle name="Milliers 4" xfId="56"/>
    <cellStyle name="Neutre" xfId="36" builtinId="28" customBuiltin="1"/>
    <cellStyle name="Normal" xfId="0" builtinId="0"/>
    <cellStyle name="Normal 2" xfId="37"/>
    <cellStyle name="Normal 3" xfId="38"/>
    <cellStyle name="Normal 3 2" xfId="55"/>
    <cellStyle name="Normal 4" xfId="39"/>
    <cellStyle name="Normal_Dclfisc" xfId="40"/>
    <cellStyle name="Normal_DclfiscNew" xfId="41"/>
    <cellStyle name="Normal_ETAT  DES  RECUPERATIONS" xfId="42"/>
    <cellStyle name="Normal_ID" xfId="43"/>
    <cellStyle name="Satisfaisant" xfId="44" builtinId="26" customBuiltin="1"/>
    <cellStyle name="Sortie" xfId="45" builtinId="21" customBuiltin="1"/>
    <cellStyle name="Texte explicatif" xfId="46" builtinId="53" customBuiltin="1"/>
    <cellStyle name="Titre" xfId="47" builtinId="15" customBuiltin="1"/>
    <cellStyle name="Titre 1" xfId="48" builtinId="16" customBuiltin="1"/>
    <cellStyle name="Titre 2" xfId="49" builtinId="17" customBuiltin="1"/>
    <cellStyle name="Titre 3" xfId="50" builtinId="18" customBuiltin="1"/>
    <cellStyle name="Titre 4" xfId="51" builtinId="19" customBuiltin="1"/>
    <cellStyle name="Total" xfId="52" builtinId="25" customBuiltin="1"/>
    <cellStyle name="Vérification" xfId="53" builtinId="23" customBuiltin="1"/>
    <cellStyle name="Währung" xfId="54"/>
  </cellStyles>
  <dxfs count="229">
    <dxf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b/>
        <i val="0"/>
        <condense val="0"/>
        <extend val="0"/>
        <color indexed="63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4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4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ont>
        <b/>
        <i val="0"/>
        <condense val="0"/>
        <extend val="0"/>
        <color indexed="1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43"/>
      </font>
      <fill>
        <patternFill>
          <bgColor indexed="1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hyperlink" Target="#'EDITION G50'!A1"/><Relationship Id="rId7" Type="http://schemas.openxmlformats.org/officeDocument/2006/relationships/hyperlink" Target="#Feuil3!A1"/><Relationship Id="rId2" Type="http://schemas.openxmlformats.org/officeDocument/2006/relationships/hyperlink" Target="#'SAISIE POUR G50'!A1"/><Relationship Id="rId1" Type="http://schemas.openxmlformats.org/officeDocument/2006/relationships/image" Target="../media/image1.jpeg"/><Relationship Id="rId6" Type="http://schemas.openxmlformats.org/officeDocument/2006/relationships/hyperlink" Target="#Feuil2!A1"/><Relationship Id="rId5" Type="http://schemas.openxmlformats.org/officeDocument/2006/relationships/hyperlink" Target="#Feuil1!A1"/><Relationship Id="rId4" Type="http://schemas.openxmlformats.org/officeDocument/2006/relationships/hyperlink" Target="#'ETAT  DES  RECUPERATIONS'!A1"/><Relationship Id="rId9" Type="http://schemas.openxmlformats.org/officeDocument/2006/relationships/image" Target="../media/image3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DENTIFICAT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1257895</xdr:colOff>
      <xdr:row>0</xdr:row>
      <xdr:rowOff>0</xdr:rowOff>
    </xdr:from>
    <xdr:to>
      <xdr:col>5</xdr:col>
      <xdr:colOff>533400</xdr:colOff>
      <xdr:row>4</xdr:row>
      <xdr:rowOff>76200</xdr:rowOff>
    </xdr:to>
    <xdr:pic>
      <xdr:nvPicPr>
        <xdr:cNvPr id="18" name="Image 17" descr="242423106_10158206197635866_1571901906451867334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0240" y="0"/>
          <a:ext cx="1828800" cy="857250"/>
        </a:xfrm>
        <a:prstGeom prst="rect">
          <a:avLst/>
        </a:prstGeom>
      </xdr:spPr>
    </xdr:pic>
    <xdr:clientData/>
  </xdr:twoCellAnchor>
  <xdr:twoCellAnchor>
    <xdr:from>
      <xdr:col>5</xdr:col>
      <xdr:colOff>357782</xdr:colOff>
      <xdr:row>3</xdr:row>
      <xdr:rowOff>9525</xdr:rowOff>
    </xdr:from>
    <xdr:to>
      <xdr:col>7</xdr:col>
      <xdr:colOff>300037</xdr:colOff>
      <xdr:row>5</xdr:row>
      <xdr:rowOff>123824</xdr:rowOff>
    </xdr:to>
    <xdr:sp macro="" textlink="">
      <xdr:nvSpPr>
        <xdr:cNvPr id="1029" name="WordArt 6">
          <a:hlinkClick xmlns:r="http://schemas.openxmlformats.org/officeDocument/2006/relationships" r:id="rId2"/>
        </xdr:cNvPr>
        <xdr:cNvSpPr>
          <a:spLocks noChangeArrowheads="1" noChangeShapeType="1"/>
        </xdr:cNvSpPr>
      </xdr:nvSpPr>
      <xdr:spPr bwMode="auto">
        <a:xfrm>
          <a:off x="5306615" y="581025"/>
          <a:ext cx="2589610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r>
            <a:rPr lang="fr-FR" sz="2000" b="0" i="0" u="none" strike="sngStrike" baseline="0">
              <a:solidFill>
                <a:srgbClr val="000000"/>
              </a:solidFill>
              <a:latin typeface="Arial Black"/>
            </a:rPr>
            <a:t>Saisie G 50</a:t>
          </a:r>
        </a:p>
      </xdr:txBody>
    </xdr:sp>
    <xdr:clientData/>
  </xdr:twoCellAnchor>
  <xdr:twoCellAnchor>
    <xdr:from>
      <xdr:col>5</xdr:col>
      <xdr:colOff>522089</xdr:colOff>
      <xdr:row>0</xdr:row>
      <xdr:rowOff>66674</xdr:rowOff>
    </xdr:from>
    <xdr:to>
      <xdr:col>7</xdr:col>
      <xdr:colOff>179189</xdr:colOff>
      <xdr:row>2</xdr:row>
      <xdr:rowOff>190499</xdr:rowOff>
    </xdr:to>
    <xdr:sp macro="" textlink="">
      <xdr:nvSpPr>
        <xdr:cNvPr id="6" name="Organigramme : Terminateur 5"/>
        <xdr:cNvSpPr/>
      </xdr:nvSpPr>
      <xdr:spPr>
        <a:xfrm>
          <a:off x="5635228" y="66674"/>
          <a:ext cx="2019300" cy="485775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2000" b="1" u="none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 sz="2000" u="none">
            <a:ln>
              <a:solidFill>
                <a:srgbClr val="FFCC00"/>
              </a:solidFill>
            </a:ln>
          </a:endParaRPr>
        </a:p>
      </xdr:txBody>
    </xdr:sp>
    <xdr:clientData/>
  </xdr:twoCellAnchor>
  <xdr:twoCellAnchor>
    <xdr:from>
      <xdr:col>2</xdr:col>
      <xdr:colOff>146744</xdr:colOff>
      <xdr:row>0</xdr:row>
      <xdr:rowOff>57150</xdr:rowOff>
    </xdr:from>
    <xdr:to>
      <xdr:col>3</xdr:col>
      <xdr:colOff>1251942</xdr:colOff>
      <xdr:row>5</xdr:row>
      <xdr:rowOff>47625</xdr:rowOff>
    </xdr:to>
    <xdr:sp macro="" textlink="">
      <xdr:nvSpPr>
        <xdr:cNvPr id="7" name="Organigramme : Alternative 6"/>
        <xdr:cNvSpPr/>
      </xdr:nvSpPr>
      <xdr:spPr>
        <a:xfrm>
          <a:off x="483989" y="57150"/>
          <a:ext cx="3505795" cy="981075"/>
        </a:xfrm>
        <a:prstGeom prst="flowChartAlternateProcess">
          <a:avLst/>
        </a:prstGeom>
        <a:solidFill>
          <a:srgbClr val="00B0F0"/>
        </a:solidFill>
        <a:ln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001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>
          <a:scene3d>
            <a:camera prst="orthographicFront"/>
            <a:lightRig rig="threePt" dir="t"/>
          </a:scene3d>
          <a:sp3d extrusionH="57150">
            <a:bevelT w="38100" h="38100" prst="relaxedInset"/>
          </a:sp3d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r>
            <a:rPr lang="fr-FR" sz="2400" b="1">
              <a:ln>
                <a:solidFill>
                  <a:schemeClr val="tx1"/>
                </a:solidFill>
              </a:ln>
              <a:solidFill>
                <a:srgbClr val="FFFF99"/>
              </a:solidFill>
              <a:effectLst>
                <a:glow rad="228600">
                  <a:schemeClr val="accent4">
                    <a:satMod val="175000"/>
                    <a:alpha val="40000"/>
                  </a:schemeClr>
                </a:glow>
                <a:innerShdw blurRad="63500" dist="50800" dir="13500000">
                  <a:prstClr val="black">
                    <a:alpha val="50000"/>
                  </a:prstClr>
                </a:innerShdw>
              </a:effectLst>
              <a:latin typeface="Andalus" pitchFamily="18" charset="-78"/>
              <a:ea typeface="Calibri"/>
              <a:cs typeface="Andalus" pitchFamily="18" charset="-78"/>
            </a:rPr>
            <a:t>APPLICATION  DOC-50</a:t>
          </a:r>
        </a:p>
      </xdr:txBody>
    </xdr:sp>
    <xdr:clientData/>
  </xdr:twoCellAnchor>
  <xdr:twoCellAnchor>
    <xdr:from>
      <xdr:col>6</xdr:col>
      <xdr:colOff>16668</xdr:colOff>
      <xdr:row>6</xdr:row>
      <xdr:rowOff>19050</xdr:rowOff>
    </xdr:from>
    <xdr:to>
      <xdr:col>6</xdr:col>
      <xdr:colOff>664368</xdr:colOff>
      <xdr:row>8</xdr:row>
      <xdr:rowOff>76200</xdr:rowOff>
    </xdr:to>
    <xdr:sp macro="" textlink="">
      <xdr:nvSpPr>
        <xdr:cNvPr id="8" name="WordArt 6">
          <a:hlinkClick xmlns:r="http://schemas.openxmlformats.org/officeDocument/2006/relationships" r:id="rId3"/>
        </xdr:cNvPr>
        <xdr:cNvSpPr>
          <a:spLocks noChangeArrowheads="1" noChangeShapeType="1"/>
        </xdr:cNvSpPr>
      </xdr:nvSpPr>
      <xdr:spPr bwMode="auto">
        <a:xfrm>
          <a:off x="5957887" y="1219200"/>
          <a:ext cx="12954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r>
            <a:rPr lang="fr-FR" sz="2000" b="0" i="0" u="none" strike="sngStrike" baseline="0">
              <a:solidFill>
                <a:srgbClr val="000000"/>
              </a:solidFill>
              <a:latin typeface="Arial Black"/>
            </a:rPr>
            <a:t>G 50 </a:t>
          </a:r>
        </a:p>
      </xdr:txBody>
    </xdr:sp>
    <xdr:clientData/>
  </xdr:twoCellAnchor>
  <xdr:twoCellAnchor>
    <xdr:from>
      <xdr:col>5</xdr:col>
      <xdr:colOff>336946</xdr:colOff>
      <xdr:row>7</xdr:row>
      <xdr:rowOff>238125</xdr:rowOff>
    </xdr:from>
    <xdr:to>
      <xdr:col>7</xdr:col>
      <xdr:colOff>301823</xdr:colOff>
      <xdr:row>10</xdr:row>
      <xdr:rowOff>28574</xdr:rowOff>
    </xdr:to>
    <xdr:sp macro="" textlink="">
      <xdr:nvSpPr>
        <xdr:cNvPr id="9" name="WordArt 6">
          <a:hlinkClick xmlns:r="http://schemas.openxmlformats.org/officeDocument/2006/relationships" r:id="rId4"/>
        </xdr:cNvPr>
        <xdr:cNvSpPr>
          <a:spLocks noChangeArrowheads="1" noChangeShapeType="1"/>
        </xdr:cNvSpPr>
      </xdr:nvSpPr>
      <xdr:spPr bwMode="auto">
        <a:xfrm>
          <a:off x="5264943" y="1695450"/>
          <a:ext cx="2634853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r>
            <a:rPr lang="fr-FR" sz="2000" b="0" i="0" u="none" strike="sngStrike" baseline="0">
              <a:solidFill>
                <a:srgbClr val="000000"/>
              </a:solidFill>
              <a:latin typeface="Arial Black"/>
            </a:rPr>
            <a:t>ETAT DE TVA </a:t>
          </a:r>
        </a:p>
      </xdr:txBody>
    </xdr:sp>
    <xdr:clientData/>
  </xdr:twoCellAnchor>
  <xdr:twoCellAnchor>
    <xdr:from>
      <xdr:col>5</xdr:col>
      <xdr:colOff>114300</xdr:colOff>
      <xdr:row>10</xdr:row>
      <xdr:rowOff>19050</xdr:rowOff>
    </xdr:from>
    <xdr:to>
      <xdr:col>7</xdr:col>
      <xdr:colOff>485775</xdr:colOff>
      <xdr:row>12</xdr:row>
      <xdr:rowOff>57149</xdr:rowOff>
    </xdr:to>
    <xdr:sp macro="" textlink="">
      <xdr:nvSpPr>
        <xdr:cNvPr id="10" name="WordArt 6">
          <a:hlinkClick xmlns:r="http://schemas.openxmlformats.org/officeDocument/2006/relationships" r:id="rId5"/>
        </xdr:cNvPr>
        <xdr:cNvSpPr>
          <a:spLocks noChangeArrowheads="1" noChangeShapeType="1"/>
        </xdr:cNvSpPr>
      </xdr:nvSpPr>
      <xdr:spPr bwMode="auto">
        <a:xfrm>
          <a:off x="4819650" y="2219325"/>
          <a:ext cx="3448050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r>
            <a:rPr lang="fr-FR" sz="2000" b="0" i="0" u="none" strike="sngStrike" baseline="0">
              <a:solidFill>
                <a:srgbClr val="000000"/>
              </a:solidFill>
              <a:latin typeface="Arial Black"/>
            </a:rPr>
            <a:t>JUSTIFICATION DU CA</a:t>
          </a:r>
        </a:p>
      </xdr:txBody>
    </xdr:sp>
    <xdr:clientData/>
  </xdr:twoCellAnchor>
  <xdr:twoCellAnchor>
    <xdr:from>
      <xdr:col>5</xdr:col>
      <xdr:colOff>244078</xdr:colOff>
      <xdr:row>15</xdr:row>
      <xdr:rowOff>209550</xdr:rowOff>
    </xdr:from>
    <xdr:to>
      <xdr:col>7</xdr:col>
      <xdr:colOff>213419</xdr:colOff>
      <xdr:row>17</xdr:row>
      <xdr:rowOff>247649</xdr:rowOff>
    </xdr:to>
    <xdr:sp macro="" textlink="">
      <xdr:nvSpPr>
        <xdr:cNvPr id="12" name="WordArt 6"/>
        <xdr:cNvSpPr>
          <a:spLocks noChangeArrowheads="1" noChangeShapeType="1"/>
        </xdr:cNvSpPr>
      </xdr:nvSpPr>
      <xdr:spPr bwMode="auto">
        <a:xfrm>
          <a:off x="5079206" y="3648075"/>
          <a:ext cx="2643783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9436" rIns="54864" bIns="0" anchor="t" upright="1"/>
        <a:lstStyle/>
        <a:p>
          <a:pPr algn="ctr" rtl="0">
            <a:defRPr sz="1000"/>
          </a:pPr>
          <a:endParaRPr lang="fr-FR" sz="2000" b="0" i="0" u="none" strike="sngStrike" baseline="0">
            <a:solidFill>
              <a:srgbClr val="000000"/>
            </a:solidFill>
            <a:latin typeface="Arial Black"/>
          </a:endParaRPr>
        </a:p>
      </xdr:txBody>
    </xdr:sp>
    <xdr:clientData/>
  </xdr:twoCellAnchor>
  <xdr:twoCellAnchor>
    <xdr:from>
      <xdr:col>5</xdr:col>
      <xdr:colOff>0</xdr:colOff>
      <xdr:row>13</xdr:row>
      <xdr:rowOff>0</xdr:rowOff>
    </xdr:from>
    <xdr:to>
      <xdr:col>7</xdr:col>
      <xdr:colOff>742950</xdr:colOff>
      <xdr:row>14</xdr:row>
      <xdr:rowOff>196041</xdr:rowOff>
    </xdr:to>
    <xdr:sp macro="" textlink="">
      <xdr:nvSpPr>
        <xdr:cNvPr id="14" name="Text Box 1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4591050" y="2943225"/>
          <a:ext cx="4191000" cy="443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1">
            <a:defRPr sz="1000"/>
          </a:pPr>
          <a:r>
            <a:rPr lang="fr-FR" sz="2000" b="1" i="0" strike="noStrike">
              <a:solidFill>
                <a:srgbClr val="000000"/>
              </a:solidFill>
              <a:latin typeface="Arial Black" pitchFamily="34" charset="0"/>
              <a:cs typeface="Times New Roman"/>
            </a:rPr>
            <a:t>État des taxes collectées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7</xdr:col>
      <xdr:colOff>742950</xdr:colOff>
      <xdr:row>17</xdr:row>
      <xdr:rowOff>196041</xdr:rowOff>
    </xdr:to>
    <xdr:sp macro="" textlink="">
      <xdr:nvSpPr>
        <xdr:cNvPr id="15" name="Text Box 1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4591050" y="3686175"/>
          <a:ext cx="4191000" cy="443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200" b="1" baseline="0" smtClean="0">
              <a:latin typeface="Arial Black" pitchFamily="34" charset="0"/>
            </a:rPr>
            <a:t>COMPTABILISATION DE LA DECLARATION G50</a:t>
          </a:r>
          <a:endParaRPr lang="fr-FR" sz="2000" b="1" i="0" strike="noStrike">
            <a:solidFill>
              <a:srgbClr val="000000"/>
            </a:solidFill>
            <a:latin typeface="Arial Black" pitchFamily="34" charset="0"/>
            <a:cs typeface="Times New Roman"/>
          </a:endParaRPr>
        </a:p>
      </xdr:txBody>
    </xdr:sp>
    <xdr:clientData/>
  </xdr:twoCellAnchor>
  <xdr:twoCellAnchor>
    <xdr:from>
      <xdr:col>6</xdr:col>
      <xdr:colOff>488156</xdr:colOff>
      <xdr:row>17</xdr:row>
      <xdr:rowOff>209550</xdr:rowOff>
    </xdr:from>
    <xdr:to>
      <xdr:col>7</xdr:col>
      <xdr:colOff>726281</xdr:colOff>
      <xdr:row>19</xdr:row>
      <xdr:rowOff>16002</xdr:rowOff>
    </xdr:to>
    <xdr:sp macro="" textlink="">
      <xdr:nvSpPr>
        <xdr:cNvPr id="16" name="Organigramme : Terminateur 15"/>
        <xdr:cNvSpPr/>
      </xdr:nvSpPr>
      <xdr:spPr>
        <a:xfrm>
          <a:off x="6900862" y="4143375"/>
          <a:ext cx="1847850" cy="301752"/>
        </a:xfrm>
        <a:prstGeom prst="flowChartTermina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mois38200@gmail,com</a:t>
          </a:r>
        </a:p>
      </xdr:txBody>
    </xdr:sp>
    <xdr:clientData/>
  </xdr:twoCellAnchor>
  <xdr:twoCellAnchor editAs="oneCell">
    <xdr:from>
      <xdr:col>6</xdr:col>
      <xdr:colOff>468892</xdr:colOff>
      <xdr:row>19</xdr:row>
      <xdr:rowOff>190500</xdr:rowOff>
    </xdr:from>
    <xdr:to>
      <xdr:col>7</xdr:col>
      <xdr:colOff>752475</xdr:colOff>
      <xdr:row>1289</xdr:row>
      <xdr:rowOff>114300</xdr:rowOff>
    </xdr:to>
    <xdr:pic>
      <xdr:nvPicPr>
        <xdr:cNvPr id="17" name="Image 16" descr="223239638_1209517386140037_5879254972504359792_n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862334" y="4619625"/>
          <a:ext cx="1943100" cy="828675"/>
        </a:xfrm>
        <a:prstGeom prst="rect">
          <a:avLst/>
        </a:prstGeom>
      </xdr:spPr>
    </xdr:pic>
    <xdr:clientData/>
  </xdr:twoCellAnchor>
  <xdr:twoCellAnchor editAs="oneCell">
    <xdr:from>
      <xdr:col>5</xdr:col>
      <xdr:colOff>46434</xdr:colOff>
      <xdr:row>17</xdr:row>
      <xdr:rowOff>114300</xdr:rowOff>
    </xdr:from>
    <xdr:to>
      <xdr:col>6</xdr:col>
      <xdr:colOff>236934</xdr:colOff>
      <xdr:row>1291</xdr:row>
      <xdr:rowOff>66675</xdr:rowOff>
    </xdr:to>
    <xdr:pic>
      <xdr:nvPicPr>
        <xdr:cNvPr id="20" name="Image 19" descr="interv10.gif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4683918" y="4048125"/>
          <a:ext cx="1714500" cy="167640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31</xdr:col>
      <xdr:colOff>228600</xdr:colOff>
      <xdr:row>1</xdr:row>
      <xdr:rowOff>152400</xdr:rowOff>
    </xdr:to>
    <xdr:sp macro="" textlink="">
      <xdr:nvSpPr>
        <xdr:cNvPr id="2" name="Organigramme : Terminateur 1">
          <a:hlinkClick xmlns:r="http://schemas.openxmlformats.org/officeDocument/2006/relationships" r:id="rId1"/>
        </xdr:cNvPr>
        <xdr:cNvSpPr/>
      </xdr:nvSpPr>
      <xdr:spPr>
        <a:xfrm>
          <a:off x="8162925" y="0"/>
          <a:ext cx="1047750" cy="438150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 u="none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 sz="1400" u="none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0</xdr:row>
      <xdr:rowOff>28575</xdr:rowOff>
    </xdr:from>
    <xdr:to>
      <xdr:col>13</xdr:col>
      <xdr:colOff>723900</xdr:colOff>
      <xdr:row>2</xdr:row>
      <xdr:rowOff>66675</xdr:rowOff>
    </xdr:to>
    <xdr:sp macro="" textlink="">
      <xdr:nvSpPr>
        <xdr:cNvPr id="2" name="Organigramme : Terminateur 1">
          <a:hlinkClick xmlns:r="http://schemas.openxmlformats.org/officeDocument/2006/relationships" r:id="rId1"/>
        </xdr:cNvPr>
        <xdr:cNvSpPr/>
      </xdr:nvSpPr>
      <xdr:spPr>
        <a:xfrm>
          <a:off x="10277475" y="28575"/>
          <a:ext cx="1085850" cy="438150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 u="none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 sz="1400" u="none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403860</xdr:colOff>
      <xdr:row>11</xdr:row>
      <xdr:rowOff>121920</xdr:rowOff>
    </xdr:to>
    <xdr:grpSp>
      <xdr:nvGrpSpPr>
        <xdr:cNvPr id="5549" name="Group 26"/>
        <xdr:cNvGrpSpPr>
          <a:grpSpLocks/>
        </xdr:cNvGrpSpPr>
      </xdr:nvGrpSpPr>
      <xdr:grpSpPr bwMode="auto">
        <a:xfrm>
          <a:off x="2524125" y="1638300"/>
          <a:ext cx="403860" cy="693420"/>
          <a:chOff x="267" y="167"/>
          <a:chExt cx="41" cy="73"/>
        </a:xfrm>
      </xdr:grpSpPr>
      <xdr:sp macro="" textlink="">
        <xdr:nvSpPr>
          <xdr:cNvPr id="5559" name="Line 1"/>
          <xdr:cNvSpPr>
            <a:spLocks noChangeShapeType="1"/>
          </xdr:cNvSpPr>
        </xdr:nvSpPr>
        <xdr:spPr bwMode="auto">
          <a:xfrm>
            <a:off x="308" y="167"/>
            <a:ext cx="0" cy="73"/>
          </a:xfrm>
          <a:prstGeom prst="line">
            <a:avLst/>
          </a:prstGeom>
          <a:ln>
            <a:headEnd/>
            <a:tailEnd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560" name="Line 2"/>
          <xdr:cNvSpPr>
            <a:spLocks noChangeShapeType="1"/>
          </xdr:cNvSpPr>
        </xdr:nvSpPr>
        <xdr:spPr bwMode="auto">
          <a:xfrm flipH="1">
            <a:off x="267" y="240"/>
            <a:ext cx="41" cy="0"/>
          </a:xfrm>
          <a:prstGeom prst="line">
            <a:avLst/>
          </a:prstGeom>
          <a:ln>
            <a:headEnd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</xdr:grpSp>
    <xdr:clientData/>
  </xdr:twoCellAnchor>
  <xdr:twoCellAnchor>
    <xdr:from>
      <xdr:col>11</xdr:col>
      <xdr:colOff>158115</xdr:colOff>
      <xdr:row>1</xdr:row>
      <xdr:rowOff>9525</xdr:rowOff>
    </xdr:from>
    <xdr:to>
      <xdr:col>11</xdr:col>
      <xdr:colOff>1266936</xdr:colOff>
      <xdr:row>9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7877175" y="228600"/>
          <a:ext cx="1076325" cy="1562100"/>
        </a:xfrm>
        <a:prstGeom prst="rect">
          <a:avLst/>
        </a:prstGeom>
        <a:ln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70C0"/>
              </a:solidFill>
              <a:latin typeface="Arial"/>
              <a:cs typeface="Arial"/>
            </a:rPr>
            <a:t>  La  présente 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70C0"/>
              </a:solidFill>
              <a:latin typeface="Arial"/>
              <a:cs typeface="Arial"/>
            </a:rPr>
            <a:t>déclaration  doit etre  déposée  à  la  recette  des impots  dans  les </a:t>
          </a:r>
          <a:r>
            <a:rPr lang="fr-FR" sz="1000" b="1" i="0" u="none" strike="noStrike" baseline="0">
              <a:solidFill>
                <a:srgbClr val="0070C0"/>
              </a:solidFill>
              <a:latin typeface="Arial"/>
              <a:cs typeface="Arial"/>
            </a:rPr>
            <a:t>VINGT PREMIERS JOURS   DU MOIS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70C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70C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70C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70C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480060</xdr:colOff>
      <xdr:row>113</xdr:row>
      <xdr:rowOff>76200</xdr:rowOff>
    </xdr:from>
    <xdr:to>
      <xdr:col>7</xdr:col>
      <xdr:colOff>30480</xdr:colOff>
      <xdr:row>116</xdr:row>
      <xdr:rowOff>114300</xdr:rowOff>
    </xdr:to>
    <xdr:grpSp>
      <xdr:nvGrpSpPr>
        <xdr:cNvPr id="5551" name="Group 12"/>
        <xdr:cNvGrpSpPr>
          <a:grpSpLocks/>
        </xdr:cNvGrpSpPr>
      </xdr:nvGrpSpPr>
      <xdr:grpSpPr bwMode="auto">
        <a:xfrm>
          <a:off x="3728085" y="20821650"/>
          <a:ext cx="245745" cy="685800"/>
          <a:chOff x="393" y="2239"/>
          <a:chExt cx="27" cy="68"/>
        </a:xfrm>
      </xdr:grpSpPr>
      <xdr:sp macro="" textlink="">
        <xdr:nvSpPr>
          <xdr:cNvPr id="5556" name="Line 4"/>
          <xdr:cNvSpPr>
            <a:spLocks noChangeShapeType="1"/>
          </xdr:cNvSpPr>
        </xdr:nvSpPr>
        <xdr:spPr bwMode="auto">
          <a:xfrm>
            <a:off x="393" y="2306"/>
            <a:ext cx="9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557" name="Line 5"/>
          <xdr:cNvSpPr>
            <a:spLocks noChangeShapeType="1"/>
          </xdr:cNvSpPr>
        </xdr:nvSpPr>
        <xdr:spPr bwMode="auto">
          <a:xfrm flipV="1">
            <a:off x="403" y="2240"/>
            <a:ext cx="0" cy="67"/>
          </a:xfrm>
          <a:prstGeom prst="line">
            <a:avLst/>
          </a:prstGeom>
          <a:ln>
            <a:headEnd/>
            <a:tailEnd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558" name="Line 6"/>
          <xdr:cNvSpPr>
            <a:spLocks noChangeShapeType="1"/>
          </xdr:cNvSpPr>
        </xdr:nvSpPr>
        <xdr:spPr bwMode="auto">
          <a:xfrm flipV="1">
            <a:off x="402" y="2239"/>
            <a:ext cx="18" cy="1"/>
          </a:xfrm>
          <a:prstGeom prst="line">
            <a:avLst/>
          </a:prstGeom>
          <a:ln>
            <a:headEnd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</xdr:grpSp>
    <xdr:clientData/>
  </xdr:twoCellAnchor>
  <xdr:twoCellAnchor>
    <xdr:from>
      <xdr:col>11</xdr:col>
      <xdr:colOff>1363980</xdr:colOff>
      <xdr:row>104</xdr:row>
      <xdr:rowOff>121920</xdr:rowOff>
    </xdr:from>
    <xdr:to>
      <xdr:col>12</xdr:col>
      <xdr:colOff>144780</xdr:colOff>
      <xdr:row>108</xdr:row>
      <xdr:rowOff>106680</xdr:rowOff>
    </xdr:to>
    <xdr:grpSp>
      <xdr:nvGrpSpPr>
        <xdr:cNvPr id="5552" name="Group 11"/>
        <xdr:cNvGrpSpPr>
          <a:grpSpLocks/>
        </xdr:cNvGrpSpPr>
      </xdr:nvGrpSpPr>
      <xdr:grpSpPr bwMode="auto">
        <a:xfrm>
          <a:off x="9031605" y="19162395"/>
          <a:ext cx="142875" cy="737235"/>
          <a:chOff x="978" y="2086"/>
          <a:chExt cx="17" cy="73"/>
        </a:xfrm>
      </xdr:grpSpPr>
      <xdr:sp macro="" textlink="">
        <xdr:nvSpPr>
          <xdr:cNvPr id="5553" name="Line 8"/>
          <xdr:cNvSpPr>
            <a:spLocks noChangeShapeType="1"/>
          </xdr:cNvSpPr>
        </xdr:nvSpPr>
        <xdr:spPr bwMode="auto">
          <a:xfrm>
            <a:off x="978" y="2087"/>
            <a:ext cx="16" cy="0"/>
          </a:xfrm>
          <a:prstGeom prst="line">
            <a:avLst/>
          </a:prstGeom>
          <a:ln>
            <a:headEnd/>
            <a:tailEnd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554" name="Line 9"/>
          <xdr:cNvSpPr>
            <a:spLocks noChangeShapeType="1"/>
          </xdr:cNvSpPr>
        </xdr:nvSpPr>
        <xdr:spPr bwMode="auto">
          <a:xfrm flipH="1">
            <a:off x="995" y="2086"/>
            <a:ext cx="0" cy="73"/>
          </a:xfrm>
          <a:prstGeom prst="line">
            <a:avLst/>
          </a:prstGeom>
          <a:ln>
            <a:headEnd/>
            <a:tailEnd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5555" name="Line 10"/>
          <xdr:cNvSpPr>
            <a:spLocks noChangeShapeType="1"/>
          </xdr:cNvSpPr>
        </xdr:nvSpPr>
        <xdr:spPr bwMode="auto">
          <a:xfrm flipH="1">
            <a:off x="978" y="2159"/>
            <a:ext cx="17" cy="0"/>
          </a:xfrm>
          <a:prstGeom prst="line">
            <a:avLst/>
          </a:prstGeom>
          <a:ln>
            <a:headEnd/>
            <a:tailEnd type="triangle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sp>
    </xdr:grpSp>
    <xdr:clientData/>
  </xdr:twoCellAnchor>
  <xdr:twoCellAnchor>
    <xdr:from>
      <xdr:col>15</xdr:col>
      <xdr:colOff>85724</xdr:colOff>
      <xdr:row>0</xdr:row>
      <xdr:rowOff>0</xdr:rowOff>
    </xdr:from>
    <xdr:to>
      <xdr:col>17</xdr:col>
      <xdr:colOff>666749</xdr:colOff>
      <xdr:row>1</xdr:row>
      <xdr:rowOff>209550</xdr:rowOff>
    </xdr:to>
    <xdr:sp macro="" textlink="">
      <xdr:nvSpPr>
        <xdr:cNvPr id="14" name="Organigramme : Terminateur 13">
          <a:hlinkClick xmlns:r="http://schemas.openxmlformats.org/officeDocument/2006/relationships" r:id="rId1"/>
        </xdr:cNvPr>
        <xdr:cNvSpPr/>
      </xdr:nvSpPr>
      <xdr:spPr>
        <a:xfrm>
          <a:off x="9420224" y="0"/>
          <a:ext cx="1057275" cy="438150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 u="none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 sz="1400" u="none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528205</xdr:colOff>
      <xdr:row>48</xdr:row>
      <xdr:rowOff>17318</xdr:rowOff>
    </xdr:from>
    <xdr:to>
      <xdr:col>17</xdr:col>
      <xdr:colOff>542925</xdr:colOff>
      <xdr:row>49</xdr:row>
      <xdr:rowOff>123825</xdr:rowOff>
    </xdr:to>
    <xdr:cxnSp macro="">
      <xdr:nvCxnSpPr>
        <xdr:cNvPr id="2" name="Connecteur droit avec flèche 1"/>
        <xdr:cNvCxnSpPr/>
      </xdr:nvCxnSpPr>
      <xdr:spPr>
        <a:xfrm>
          <a:off x="9338830" y="6932468"/>
          <a:ext cx="14720" cy="182707"/>
        </a:xfrm>
        <a:prstGeom prst="straightConnector1">
          <a:avLst/>
        </a:prstGeom>
        <a:ln w="19050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0</xdr:row>
      <xdr:rowOff>38100</xdr:rowOff>
    </xdr:from>
    <xdr:to>
      <xdr:col>19</xdr:col>
      <xdr:colOff>200025</xdr:colOff>
      <xdr:row>2</xdr:row>
      <xdr:rowOff>16002</xdr:rowOff>
    </xdr:to>
    <xdr:sp macro="" textlink="">
      <xdr:nvSpPr>
        <xdr:cNvPr id="3" name="Organigramme : Terminateur 2">
          <a:hlinkClick xmlns:r="http://schemas.openxmlformats.org/officeDocument/2006/relationships" r:id="rId1"/>
        </xdr:cNvPr>
        <xdr:cNvSpPr/>
      </xdr:nvSpPr>
      <xdr:spPr>
        <a:xfrm>
          <a:off x="9772650" y="38100"/>
          <a:ext cx="914400" cy="301752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100" b="1" u="sng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0</xdr:row>
      <xdr:rowOff>26670</xdr:rowOff>
    </xdr:from>
    <xdr:to>
      <xdr:col>45</xdr:col>
      <xdr:colOff>38100</xdr:colOff>
      <xdr:row>2</xdr:row>
      <xdr:rowOff>41736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571750" y="26670"/>
          <a:ext cx="4543425" cy="443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1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État des taxes collectées</a:t>
          </a:r>
        </a:p>
      </xdr:txBody>
    </xdr:sp>
    <xdr:clientData/>
  </xdr:twoCellAnchor>
  <xdr:twoCellAnchor>
    <xdr:from>
      <xdr:col>64</xdr:col>
      <xdr:colOff>152400</xdr:colOff>
      <xdr:row>0</xdr:row>
      <xdr:rowOff>57150</xdr:rowOff>
    </xdr:from>
    <xdr:to>
      <xdr:col>82</xdr:col>
      <xdr:colOff>161925</xdr:colOff>
      <xdr:row>1</xdr:row>
      <xdr:rowOff>120777</xdr:rowOff>
    </xdr:to>
    <xdr:sp macro="" textlink="">
      <xdr:nvSpPr>
        <xdr:cNvPr id="3" name="Organigramme : Terminateur 2">
          <a:hlinkClick xmlns:r="http://schemas.openxmlformats.org/officeDocument/2006/relationships" r:id="rId1"/>
        </xdr:cNvPr>
        <xdr:cNvSpPr/>
      </xdr:nvSpPr>
      <xdr:spPr>
        <a:xfrm>
          <a:off x="10163175" y="57150"/>
          <a:ext cx="914400" cy="301752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100" b="1" u="sng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>
            <a:ln>
              <a:solidFill>
                <a:srgbClr val="FFCC00"/>
              </a:solidFill>
            </a:ln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0</xdr:row>
      <xdr:rowOff>0</xdr:rowOff>
    </xdr:from>
    <xdr:to>
      <xdr:col>9</xdr:col>
      <xdr:colOff>104775</xdr:colOff>
      <xdr:row>1</xdr:row>
      <xdr:rowOff>44577</xdr:rowOff>
    </xdr:to>
    <xdr:sp macro="" textlink="">
      <xdr:nvSpPr>
        <xdr:cNvPr id="2" name="Organigramme : Terminateur 1">
          <a:hlinkClick xmlns:r="http://schemas.openxmlformats.org/officeDocument/2006/relationships" r:id="rId1"/>
        </xdr:cNvPr>
        <xdr:cNvSpPr/>
      </xdr:nvSpPr>
      <xdr:spPr>
        <a:xfrm>
          <a:off x="6772275" y="0"/>
          <a:ext cx="819150" cy="301752"/>
        </a:xfrm>
        <a:prstGeom prst="flowChartTerminator">
          <a:avLst/>
        </a:prstGeom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100" b="1" u="sng">
              <a:ln>
                <a:solidFill>
                  <a:srgbClr val="FFCC00"/>
                </a:solidFill>
              </a:ln>
              <a:solidFill>
                <a:schemeClr val="dk1"/>
              </a:solidFill>
              <a:effectLst>
                <a:outerShdw blurRad="50800" dist="381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Sommaire</a:t>
          </a:r>
          <a:endParaRPr lang="fr-FR">
            <a:ln>
              <a:solidFill>
                <a:srgbClr val="FFCC00"/>
              </a:solidFill>
            </a:ln>
          </a:endParaRPr>
        </a:p>
      </xdr:txBody>
    </xdr:sp>
    <xdr:clientData/>
  </xdr:twoCellAnchor>
  <xdr:twoCellAnchor>
    <xdr:from>
      <xdr:col>7</xdr:col>
      <xdr:colOff>38100</xdr:colOff>
      <xdr:row>21</xdr:row>
      <xdr:rowOff>38100</xdr:rowOff>
    </xdr:from>
    <xdr:to>
      <xdr:col>7</xdr:col>
      <xdr:colOff>1362075</xdr:colOff>
      <xdr:row>30</xdr:row>
      <xdr:rowOff>0</xdr:rowOff>
    </xdr:to>
    <xdr:cxnSp macro="">
      <xdr:nvCxnSpPr>
        <xdr:cNvPr id="3" name="Connecteur droit 2"/>
        <xdr:cNvCxnSpPr/>
      </xdr:nvCxnSpPr>
      <xdr:spPr>
        <a:xfrm flipV="1">
          <a:off x="5381625" y="5476875"/>
          <a:ext cx="1323975" cy="25050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ADMINI~1\LOCALS~1\Temp\ARC1A\Calendrie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oud/G%2050%20comptabilisation/Imp&#244;ts%20D&#233;claration%20(%20G%2050%20)%20Vers%2007-2017%20(1)%20-%20Copi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ccueil"/>
      <sheetName val="Calendrier-1"/>
      <sheetName val="Calendrier-2"/>
    </sheetNames>
    <sheetDataSet>
      <sheetData sheetId="0" refreshError="1"/>
      <sheetData sheetId="1" refreshError="1">
        <row r="4">
          <cell r="C4" t="str">
            <v>Lun</v>
          </cell>
          <cell r="D4" t="str">
            <v>Mar</v>
          </cell>
          <cell r="E4" t="str">
            <v>Mer</v>
          </cell>
          <cell r="F4" t="str">
            <v>Jeu</v>
          </cell>
          <cell r="G4" t="str">
            <v>Ven</v>
          </cell>
          <cell r="H4" t="str">
            <v>Sam</v>
          </cell>
          <cell r="I4" t="str">
            <v>Dim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ie Contriuable"/>
      <sheetName val="Partie Impôts"/>
      <sheetName val="G50-1R"/>
      <sheetName val="G50-1V"/>
      <sheetName val="G50-2R"/>
      <sheetName val="TVA Récupérables"/>
      <sheetName val="TVA Collectées"/>
      <sheetName val="Feuil1"/>
    </sheetNames>
    <sheetDataSet>
      <sheetData sheetId="0"/>
      <sheetData sheetId="1"/>
      <sheetData sheetId="2">
        <row r="4">
          <cell r="P4" t="str">
            <v>Janvier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 enableFormatConditionsCalculation="0">
    <tabColor theme="1"/>
  </sheetPr>
  <dimension ref="B1:AU1290"/>
  <sheetViews>
    <sheetView showFormulas="1" showGridLines="0" showRowColHeaders="0" tabSelected="1" view="pageBreakPreview" zoomScaleNormal="100" zoomScaleSheetLayoutView="100" workbookViewId="0"/>
  </sheetViews>
  <sheetFormatPr baseColWidth="10" defaultRowHeight="12.75"/>
  <cols>
    <col min="1" max="1" width="0.140625" style="895" customWidth="1"/>
    <col min="2" max="2" width="0.7109375" style="896" hidden="1" customWidth="1"/>
    <col min="3" max="3" width="9.7109375" style="896" customWidth="1"/>
    <col min="4" max="4" width="22" style="896" customWidth="1"/>
    <col min="5" max="5" width="2.5703125" style="896" customWidth="1"/>
    <col min="6" max="6" width="10" style="1050" customWidth="1"/>
    <col min="7" max="7" width="10.28515625" style="1051" customWidth="1"/>
    <col min="8" max="8" width="11.42578125" style="1052" customWidth="1"/>
    <col min="9" max="12" width="11.42578125" style="895" hidden="1" customWidth="1"/>
    <col min="13" max="20" width="11.42578125" style="899" hidden="1" customWidth="1"/>
    <col min="21" max="47" width="11.42578125" style="899" customWidth="1"/>
    <col min="48" max="16384" width="11.42578125" style="895"/>
  </cols>
  <sheetData>
    <row r="1" spans="2:28" ht="9.75" customHeight="1">
      <c r="B1" s="895"/>
      <c r="C1" s="988"/>
      <c r="D1" s="988"/>
      <c r="E1" s="989"/>
      <c r="F1" s="1047"/>
      <c r="G1" s="1048"/>
      <c r="H1" s="1049"/>
    </row>
    <row r="2" spans="2:28" ht="18.75" customHeight="1">
      <c r="B2" s="897"/>
      <c r="C2" s="1108"/>
      <c r="D2" s="1109"/>
      <c r="E2" s="1109"/>
    </row>
    <row r="3" spans="2:28" ht="16.5" customHeight="1">
      <c r="B3" s="897"/>
      <c r="C3" s="990"/>
      <c r="D3" s="991"/>
      <c r="E3" s="991"/>
    </row>
    <row r="4" spans="2:28" ht="16.5" customHeight="1">
      <c r="B4" s="897"/>
      <c r="C4" s="990"/>
      <c r="D4" s="991"/>
      <c r="E4" s="991"/>
    </row>
    <row r="5" spans="2:28" ht="16.5" customHeight="1">
      <c r="B5" s="897"/>
      <c r="C5" s="990"/>
      <c r="D5" s="991"/>
      <c r="E5" s="991"/>
    </row>
    <row r="6" spans="2:28" ht="16.5" customHeight="1" thickBot="1">
      <c r="B6" s="897"/>
      <c r="C6" s="992"/>
      <c r="D6" s="993"/>
      <c r="E6" s="993"/>
    </row>
    <row r="7" spans="2:28" ht="20.25" customHeight="1" thickBot="1">
      <c r="B7" s="897"/>
      <c r="C7" s="1106" t="s">
        <v>0</v>
      </c>
      <c r="D7" s="1107"/>
      <c r="E7" s="1107"/>
    </row>
    <row r="8" spans="2:28" ht="19.5" customHeight="1">
      <c r="B8" s="897"/>
      <c r="C8" s="994" t="s">
        <v>1</v>
      </c>
      <c r="D8" s="999" t="s">
        <v>556</v>
      </c>
      <c r="E8" s="1046"/>
      <c r="Q8" s="900"/>
      <c r="R8" s="900"/>
      <c r="S8" s="900"/>
      <c r="T8" s="900"/>
      <c r="U8" s="900"/>
      <c r="V8" s="900"/>
      <c r="W8" s="900"/>
      <c r="X8" s="900"/>
    </row>
    <row r="9" spans="2:28" ht="19.5" customHeight="1">
      <c r="B9" s="897"/>
      <c r="C9" s="994" t="s">
        <v>2</v>
      </c>
      <c r="D9" s="1000" t="s">
        <v>526</v>
      </c>
      <c r="E9" s="1046"/>
      <c r="Q9" s="900"/>
      <c r="R9" s="900"/>
      <c r="S9" s="900"/>
      <c r="T9" s="900"/>
      <c r="U9" s="900"/>
      <c r="V9" s="900"/>
      <c r="W9" s="900"/>
      <c r="X9" s="900"/>
    </row>
    <row r="10" spans="2:28" ht="19.5" customHeight="1">
      <c r="B10" s="897"/>
      <c r="C10" s="994" t="s">
        <v>3</v>
      </c>
      <c r="D10" s="1000" t="s">
        <v>527</v>
      </c>
      <c r="E10" s="1046"/>
      <c r="Q10" s="900"/>
      <c r="R10" s="900"/>
      <c r="S10" s="900"/>
      <c r="T10" s="900"/>
      <c r="U10" s="900"/>
      <c r="V10" s="900"/>
      <c r="W10" s="900"/>
      <c r="X10" s="900"/>
    </row>
    <row r="11" spans="2:28" ht="19.5" customHeight="1">
      <c r="B11" s="897"/>
      <c r="C11" s="994" t="s">
        <v>4</v>
      </c>
      <c r="D11" s="1000" t="s">
        <v>527</v>
      </c>
      <c r="E11" s="1046"/>
      <c r="F11" s="1053" t="s">
        <v>499</v>
      </c>
      <c r="Q11" s="900"/>
      <c r="R11" s="900"/>
      <c r="S11" s="900"/>
      <c r="T11" s="901">
        <v>5</v>
      </c>
      <c r="U11" s="901"/>
      <c r="V11" s="901"/>
      <c r="W11" s="901"/>
      <c r="X11" s="901"/>
      <c r="Y11" s="902"/>
      <c r="Z11" s="902"/>
      <c r="AA11" s="902"/>
      <c r="AB11" s="902"/>
    </row>
    <row r="12" spans="2:28" ht="19.5" customHeight="1">
      <c r="B12" s="898"/>
      <c r="C12" s="994" t="s">
        <v>5</v>
      </c>
      <c r="D12" s="1000" t="s">
        <v>527</v>
      </c>
      <c r="E12" s="1046"/>
      <c r="Q12" s="900"/>
      <c r="R12" s="900"/>
      <c r="S12" s="900"/>
      <c r="T12" s="901"/>
      <c r="U12" s="901"/>
      <c r="V12" s="901"/>
      <c r="W12" s="901"/>
      <c r="X12" s="901"/>
      <c r="Y12" s="902"/>
      <c r="Z12" s="902"/>
      <c r="AA12" s="902"/>
      <c r="AB12" s="902"/>
    </row>
    <row r="13" spans="2:28" ht="19.5" customHeight="1">
      <c r="B13" s="898"/>
      <c r="C13" s="994" t="s">
        <v>6</v>
      </c>
      <c r="D13" s="1000" t="s">
        <v>528</v>
      </c>
      <c r="E13" s="1046"/>
      <c r="Q13" s="900"/>
      <c r="R13" s="900"/>
      <c r="S13" s="900"/>
      <c r="T13" s="901"/>
      <c r="U13" s="901"/>
      <c r="V13" s="901"/>
      <c r="W13" s="901"/>
      <c r="X13" s="901"/>
      <c r="Y13" s="902"/>
      <c r="Z13" s="902"/>
      <c r="AA13" s="902"/>
      <c r="AB13" s="902"/>
    </row>
    <row r="14" spans="2:28" ht="19.5" customHeight="1">
      <c r="B14" s="897"/>
      <c r="C14" s="994" t="s">
        <v>7</v>
      </c>
      <c r="D14" s="1000" t="s">
        <v>528</v>
      </c>
      <c r="E14" s="1046"/>
      <c r="Q14" s="900"/>
      <c r="R14" s="900"/>
      <c r="S14" s="900"/>
      <c r="T14" s="903" t="s">
        <v>8</v>
      </c>
      <c r="U14" s="901"/>
      <c r="V14" s="901"/>
      <c r="W14" s="901"/>
      <c r="X14" s="901"/>
      <c r="Y14" s="902"/>
      <c r="Z14" s="902"/>
      <c r="AA14" s="902"/>
      <c r="AB14" s="902"/>
    </row>
    <row r="15" spans="2:28" ht="19.5" customHeight="1">
      <c r="B15" s="897"/>
      <c r="C15" s="994" t="s">
        <v>9</v>
      </c>
      <c r="D15" s="1000" t="s">
        <v>528</v>
      </c>
      <c r="E15" s="1046"/>
      <c r="Q15" s="900"/>
      <c r="R15" s="900"/>
      <c r="S15" s="900"/>
      <c r="T15" s="904"/>
      <c r="U15" s="901"/>
      <c r="V15" s="901"/>
      <c r="W15" s="901"/>
      <c r="X15" s="901"/>
      <c r="Y15" s="902"/>
      <c r="Z15" s="902"/>
      <c r="AA15" s="902"/>
      <c r="AB15" s="902"/>
    </row>
    <row r="16" spans="2:28" ht="19.5" customHeight="1">
      <c r="C16" s="994" t="s">
        <v>10</v>
      </c>
      <c r="D16" s="1001" t="s">
        <v>555</v>
      </c>
      <c r="E16" s="1046"/>
      <c r="Q16" s="900"/>
      <c r="R16" s="905"/>
      <c r="S16" s="905"/>
      <c r="T16" s="906" t="s">
        <v>11</v>
      </c>
      <c r="U16" s="901"/>
      <c r="V16" s="901"/>
      <c r="W16" s="901"/>
      <c r="X16" s="901"/>
      <c r="Y16" s="902"/>
      <c r="Z16" s="902"/>
      <c r="AA16" s="902"/>
      <c r="AB16" s="902"/>
    </row>
    <row r="17" spans="3:28" ht="19.5" customHeight="1">
      <c r="C17" s="994" t="s">
        <v>12</v>
      </c>
      <c r="D17" s="1001" t="s">
        <v>555</v>
      </c>
      <c r="E17" s="1046"/>
      <c r="Q17" s="900"/>
      <c r="R17" s="905"/>
      <c r="S17" s="905"/>
      <c r="T17" s="907"/>
      <c r="U17" s="901"/>
      <c r="V17" s="901"/>
      <c r="W17" s="901"/>
      <c r="X17" s="901"/>
      <c r="Y17" s="902"/>
      <c r="Z17" s="902"/>
      <c r="AA17" s="902"/>
      <c r="AB17" s="902"/>
    </row>
    <row r="18" spans="3:28" ht="19.5" customHeight="1">
      <c r="C18" s="994" t="s">
        <v>13</v>
      </c>
      <c r="D18" s="1001" t="s">
        <v>555</v>
      </c>
      <c r="E18" s="1046"/>
      <c r="Q18" s="900"/>
      <c r="R18" s="905"/>
      <c r="S18" s="905"/>
      <c r="T18" s="908" t="s">
        <v>14</v>
      </c>
      <c r="U18" s="901"/>
      <c r="V18" s="901"/>
      <c r="W18" s="901"/>
      <c r="X18" s="901"/>
      <c r="Y18" s="902"/>
      <c r="Z18" s="902"/>
      <c r="AA18" s="902"/>
      <c r="AB18" s="902"/>
    </row>
    <row r="19" spans="3:28" ht="19.5" customHeight="1">
      <c r="C19" s="995" t="s">
        <v>15</v>
      </c>
      <c r="D19" s="1001" t="s">
        <v>555</v>
      </c>
      <c r="E19" s="1046"/>
      <c r="Q19" s="900"/>
      <c r="R19" s="905"/>
      <c r="S19" s="905"/>
      <c r="T19" s="908" t="s">
        <v>16</v>
      </c>
      <c r="U19" s="901"/>
      <c r="V19" s="901"/>
      <c r="W19" s="901"/>
      <c r="X19" s="901"/>
      <c r="Y19" s="902"/>
      <c r="Z19" s="902"/>
      <c r="AA19" s="902"/>
      <c r="AB19" s="902"/>
    </row>
    <row r="20" spans="3:28" ht="19.5" customHeight="1">
      <c r="C20" s="996" t="s">
        <v>502</v>
      </c>
      <c r="D20" s="1001" t="s">
        <v>555</v>
      </c>
      <c r="E20" s="1046"/>
      <c r="Q20" s="900"/>
      <c r="R20" s="905"/>
      <c r="S20" s="905"/>
      <c r="T20" s="908"/>
      <c r="U20" s="901"/>
      <c r="V20" s="901"/>
      <c r="W20" s="901"/>
      <c r="X20" s="901"/>
      <c r="Y20" s="902"/>
      <c r="Z20" s="902"/>
      <c r="AA20" s="902"/>
      <c r="AB20" s="902"/>
    </row>
    <row r="21" spans="3:28" ht="19.5" customHeight="1">
      <c r="C21" s="996" t="s">
        <v>553</v>
      </c>
      <c r="D21" s="1001" t="s">
        <v>555</v>
      </c>
      <c r="E21" s="1046"/>
      <c r="Q21" s="900"/>
      <c r="R21" s="905"/>
      <c r="S21" s="905"/>
      <c r="T21" s="908"/>
      <c r="U21" s="901"/>
      <c r="V21" s="901"/>
      <c r="W21" s="901"/>
      <c r="X21" s="901"/>
      <c r="Y21" s="902"/>
      <c r="Z21" s="902"/>
      <c r="AA21" s="902"/>
      <c r="AB21" s="902"/>
    </row>
    <row r="22" spans="3:28" ht="19.5" customHeight="1">
      <c r="C22" s="996" t="s">
        <v>552</v>
      </c>
      <c r="D22" s="1001" t="s">
        <v>555</v>
      </c>
      <c r="E22" s="1046"/>
      <c r="Q22" s="900"/>
      <c r="R22" s="905"/>
      <c r="S22" s="905"/>
      <c r="T22" s="908"/>
      <c r="U22" s="901"/>
      <c r="V22" s="901"/>
      <c r="W22" s="901"/>
      <c r="X22" s="901"/>
      <c r="Y22" s="902"/>
      <c r="Z22" s="902"/>
      <c r="AA22" s="902"/>
      <c r="AB22" s="902"/>
    </row>
    <row r="23" spans="3:28" ht="15" hidden="1">
      <c r="Q23" s="900"/>
      <c r="R23" s="905"/>
      <c r="S23" s="905"/>
      <c r="T23" s="908" t="s">
        <v>17</v>
      </c>
      <c r="U23" s="901"/>
      <c r="V23" s="901"/>
      <c r="W23" s="901"/>
      <c r="X23" s="901"/>
      <c r="Y23" s="902"/>
      <c r="Z23" s="902"/>
      <c r="AA23" s="902"/>
      <c r="AB23" s="902"/>
    </row>
    <row r="24" spans="3:28" hidden="1">
      <c r="Q24" s="900"/>
      <c r="R24" s="905"/>
      <c r="S24" s="905"/>
      <c r="T24" s="905" t="s">
        <v>18</v>
      </c>
      <c r="U24" s="901"/>
      <c r="V24" s="901"/>
      <c r="W24" s="901"/>
      <c r="X24" s="901"/>
      <c r="Y24" s="902"/>
      <c r="Z24" s="902"/>
      <c r="AA24" s="902"/>
      <c r="AB24" s="902"/>
    </row>
    <row r="25" spans="3:28" ht="27" hidden="1" customHeight="1">
      <c r="Q25" s="900"/>
      <c r="R25" s="905"/>
      <c r="S25" s="905"/>
      <c r="T25" s="909" t="s">
        <v>19</v>
      </c>
      <c r="U25" s="905"/>
      <c r="V25" s="905"/>
      <c r="W25" s="901"/>
      <c r="X25" s="901"/>
      <c r="Y25" s="902"/>
      <c r="Z25" s="902"/>
      <c r="AA25" s="902"/>
      <c r="AB25" s="902"/>
    </row>
    <row r="26" spans="3:28" ht="15" hidden="1">
      <c r="Q26" s="900"/>
      <c r="R26" s="905"/>
      <c r="S26" s="905"/>
      <c r="T26" s="908" t="s">
        <v>20</v>
      </c>
      <c r="U26" s="901"/>
      <c r="V26" s="901"/>
      <c r="W26" s="901"/>
      <c r="X26" s="901"/>
      <c r="Y26" s="902"/>
      <c r="Z26" s="902"/>
      <c r="AA26" s="902"/>
      <c r="AB26" s="902"/>
    </row>
    <row r="27" spans="3:28" ht="15" hidden="1">
      <c r="Q27" s="900"/>
      <c r="R27" s="905"/>
      <c r="S27" s="905"/>
      <c r="T27" s="908" t="s">
        <v>21</v>
      </c>
      <c r="U27" s="901"/>
      <c r="V27" s="901"/>
      <c r="W27" s="901"/>
      <c r="X27" s="901"/>
      <c r="Y27" s="902"/>
      <c r="Z27" s="902"/>
      <c r="AA27" s="902"/>
      <c r="AB27" s="902"/>
    </row>
    <row r="28" spans="3:28" ht="15" hidden="1">
      <c r="Q28" s="900"/>
      <c r="R28" s="905"/>
      <c r="S28" s="905"/>
      <c r="T28" s="908" t="s">
        <v>22</v>
      </c>
      <c r="U28" s="901"/>
      <c r="V28" s="901"/>
      <c r="W28" s="901"/>
      <c r="X28" s="901"/>
      <c r="Y28" s="902"/>
      <c r="Z28" s="902"/>
      <c r="AA28" s="902"/>
      <c r="AB28" s="902"/>
    </row>
    <row r="29" spans="3:28" ht="15" hidden="1">
      <c r="Q29" s="900"/>
      <c r="R29" s="905"/>
      <c r="S29" s="905"/>
      <c r="T29" s="907" t="s">
        <v>23</v>
      </c>
      <c r="U29" s="901"/>
      <c r="V29" s="901"/>
      <c r="W29" s="901"/>
      <c r="X29" s="901"/>
      <c r="Y29" s="902"/>
      <c r="Z29" s="902"/>
      <c r="AA29" s="902"/>
      <c r="AB29" s="902"/>
    </row>
    <row r="30" spans="3:28" ht="15" hidden="1">
      <c r="Q30" s="900"/>
      <c r="R30" s="905"/>
      <c r="S30" s="905"/>
      <c r="T30" s="908" t="s">
        <v>24</v>
      </c>
      <c r="U30" s="901"/>
      <c r="V30" s="901"/>
      <c r="W30" s="901"/>
      <c r="X30" s="901"/>
      <c r="Y30" s="902"/>
      <c r="Z30" s="902"/>
      <c r="AA30" s="902"/>
      <c r="AB30" s="902"/>
    </row>
    <row r="31" spans="3:28" ht="15" hidden="1">
      <c r="Q31" s="900"/>
      <c r="R31" s="905"/>
      <c r="S31" s="905"/>
      <c r="T31" s="908" t="s">
        <v>25</v>
      </c>
      <c r="U31" s="901"/>
      <c r="V31" s="901"/>
      <c r="W31" s="901"/>
      <c r="X31" s="901"/>
      <c r="Y31" s="902"/>
      <c r="Z31" s="902"/>
      <c r="AA31" s="902"/>
      <c r="AB31" s="902"/>
    </row>
    <row r="32" spans="3:28" ht="15" hidden="1">
      <c r="Q32" s="900"/>
      <c r="R32" s="905"/>
      <c r="S32" s="905"/>
      <c r="T32" s="908" t="s">
        <v>26</v>
      </c>
      <c r="U32" s="901"/>
      <c r="V32" s="901"/>
      <c r="W32" s="901"/>
      <c r="X32" s="901"/>
      <c r="Y32" s="902"/>
      <c r="Z32" s="902"/>
      <c r="AA32" s="902"/>
      <c r="AB32" s="902"/>
    </row>
    <row r="33" spans="17:28" ht="15" hidden="1">
      <c r="Q33" s="900"/>
      <c r="R33" s="905"/>
      <c r="S33" s="905"/>
      <c r="T33" s="908" t="s">
        <v>27</v>
      </c>
      <c r="U33" s="901"/>
      <c r="V33" s="901"/>
      <c r="W33" s="901"/>
      <c r="X33" s="901"/>
      <c r="Y33" s="902"/>
      <c r="Z33" s="902"/>
      <c r="AA33" s="902"/>
      <c r="AB33" s="902"/>
    </row>
    <row r="34" spans="17:28" ht="15" hidden="1">
      <c r="Q34" s="900"/>
      <c r="R34" s="905"/>
      <c r="S34" s="905"/>
      <c r="T34" s="908" t="s">
        <v>28</v>
      </c>
      <c r="U34" s="901"/>
      <c r="V34" s="901"/>
      <c r="W34" s="901"/>
      <c r="X34" s="901"/>
      <c r="Y34" s="902"/>
      <c r="Z34" s="902"/>
      <c r="AA34" s="902"/>
      <c r="AB34" s="902"/>
    </row>
    <row r="35" spans="17:28" ht="15" hidden="1">
      <c r="Q35" s="900"/>
      <c r="R35" s="905"/>
      <c r="S35" s="905"/>
      <c r="T35" s="907" t="s">
        <v>29</v>
      </c>
      <c r="U35" s="901"/>
      <c r="V35" s="901"/>
      <c r="W35" s="901"/>
      <c r="X35" s="901"/>
      <c r="Y35" s="902"/>
      <c r="Z35" s="902"/>
      <c r="AA35" s="902"/>
      <c r="AB35" s="902"/>
    </row>
    <row r="36" spans="17:28" ht="15" hidden="1">
      <c r="Q36" s="900"/>
      <c r="R36" s="905"/>
      <c r="S36" s="905"/>
      <c r="T36" s="908" t="s">
        <v>30</v>
      </c>
      <c r="U36" s="901"/>
      <c r="V36" s="901"/>
      <c r="W36" s="901"/>
      <c r="X36" s="901"/>
      <c r="Y36" s="902"/>
      <c r="Z36" s="902"/>
      <c r="AA36" s="902"/>
      <c r="AB36" s="902"/>
    </row>
    <row r="37" spans="17:28" ht="15" hidden="1">
      <c r="Q37" s="900"/>
      <c r="R37" s="905"/>
      <c r="S37" s="905"/>
      <c r="T37" s="908" t="s">
        <v>31</v>
      </c>
      <c r="U37" s="901"/>
      <c r="V37" s="901"/>
      <c r="W37" s="901"/>
      <c r="X37" s="901"/>
      <c r="Y37" s="902"/>
      <c r="Z37" s="902"/>
      <c r="AA37" s="902"/>
      <c r="AB37" s="902"/>
    </row>
    <row r="38" spans="17:28" ht="15" hidden="1">
      <c r="Q38" s="900"/>
      <c r="R38" s="905"/>
      <c r="S38" s="905"/>
      <c r="T38" s="908" t="s">
        <v>32</v>
      </c>
      <c r="U38" s="901"/>
      <c r="V38" s="901"/>
      <c r="W38" s="901"/>
      <c r="X38" s="901"/>
      <c r="Y38" s="902"/>
      <c r="Z38" s="902"/>
      <c r="AA38" s="902"/>
      <c r="AB38" s="902"/>
    </row>
    <row r="39" spans="17:28" ht="15" hidden="1">
      <c r="Q39" s="900"/>
      <c r="R39" s="905"/>
      <c r="S39" s="905"/>
      <c r="T39" s="907" t="s">
        <v>33</v>
      </c>
      <c r="U39" s="901"/>
      <c r="V39" s="901"/>
      <c r="W39" s="901"/>
      <c r="X39" s="901"/>
      <c r="Y39" s="902"/>
      <c r="Z39" s="902"/>
      <c r="AA39" s="902"/>
      <c r="AB39" s="902"/>
    </row>
    <row r="40" spans="17:28" ht="15" hidden="1">
      <c r="Q40" s="900"/>
      <c r="R40" s="905"/>
      <c r="S40" s="905"/>
      <c r="T40" s="908" t="s">
        <v>34</v>
      </c>
      <c r="U40" s="901"/>
      <c r="V40" s="901"/>
      <c r="W40" s="901"/>
      <c r="X40" s="901"/>
      <c r="Y40" s="902"/>
      <c r="Z40" s="902"/>
      <c r="AA40" s="902"/>
      <c r="AB40" s="902"/>
    </row>
    <row r="41" spans="17:28" ht="15" hidden="1">
      <c r="Q41" s="900"/>
      <c r="R41" s="905"/>
      <c r="S41" s="905"/>
      <c r="T41" s="908" t="s">
        <v>35</v>
      </c>
      <c r="U41" s="901"/>
      <c r="V41" s="901"/>
      <c r="W41" s="901"/>
      <c r="X41" s="901"/>
      <c r="Y41" s="902"/>
      <c r="Z41" s="902"/>
      <c r="AA41" s="902"/>
      <c r="AB41" s="902"/>
    </row>
    <row r="42" spans="17:28" ht="15" hidden="1">
      <c r="Q42" s="900"/>
      <c r="R42" s="905"/>
      <c r="S42" s="905"/>
      <c r="T42" s="908" t="s">
        <v>36</v>
      </c>
      <c r="U42" s="901"/>
      <c r="V42" s="901"/>
      <c r="W42" s="901"/>
      <c r="X42" s="901"/>
      <c r="Y42" s="902"/>
      <c r="Z42" s="902"/>
      <c r="AA42" s="902"/>
      <c r="AB42" s="902"/>
    </row>
    <row r="43" spans="17:28" ht="15" hidden="1">
      <c r="Q43" s="900"/>
      <c r="R43" s="905"/>
      <c r="S43" s="905"/>
      <c r="T43" s="908" t="s">
        <v>37</v>
      </c>
      <c r="U43" s="901"/>
      <c r="V43" s="901"/>
      <c r="W43" s="901"/>
      <c r="X43" s="901"/>
      <c r="Y43" s="902"/>
      <c r="Z43" s="902"/>
      <c r="AA43" s="902"/>
      <c r="AB43" s="902"/>
    </row>
    <row r="44" spans="17:28" hidden="1">
      <c r="Q44" s="900"/>
      <c r="R44" s="905"/>
      <c r="S44" s="905"/>
      <c r="T44" s="905"/>
      <c r="U44" s="901"/>
      <c r="V44" s="901"/>
      <c r="W44" s="901"/>
      <c r="X44" s="901"/>
      <c r="Y44" s="902"/>
      <c r="Z44" s="902"/>
      <c r="AA44" s="902"/>
      <c r="AB44" s="902"/>
    </row>
    <row r="45" spans="17:28" ht="13.5" hidden="1">
      <c r="Q45" s="900"/>
      <c r="R45" s="900"/>
      <c r="S45" s="900"/>
      <c r="T45" s="910" t="s">
        <v>38</v>
      </c>
      <c r="U45" s="900"/>
      <c r="V45" s="900"/>
      <c r="W45" s="911"/>
      <c r="X45" s="911"/>
      <c r="Y45" s="912"/>
      <c r="Z45" s="912"/>
      <c r="AA45" s="912"/>
      <c r="AB45" s="912"/>
    </row>
    <row r="46" spans="17:28" ht="13.5" hidden="1">
      <c r="Q46" s="900"/>
      <c r="R46" s="900"/>
      <c r="S46" s="900"/>
      <c r="T46" s="910" t="s">
        <v>39</v>
      </c>
      <c r="U46" s="900"/>
      <c r="V46" s="900"/>
      <c r="W46" s="911"/>
      <c r="X46" s="911"/>
      <c r="Y46" s="912"/>
      <c r="Z46" s="912"/>
      <c r="AA46" s="912"/>
      <c r="AB46" s="912"/>
    </row>
    <row r="47" spans="17:28" ht="13.5" hidden="1">
      <c r="Q47" s="900"/>
      <c r="R47" s="900"/>
      <c r="S47" s="900"/>
      <c r="T47" s="913" t="s">
        <v>40</v>
      </c>
      <c r="U47" s="911"/>
      <c r="V47" s="900"/>
      <c r="W47" s="911"/>
      <c r="X47" s="911"/>
      <c r="Y47" s="912"/>
      <c r="Z47" s="912"/>
      <c r="AA47" s="912"/>
      <c r="AB47" s="912"/>
    </row>
    <row r="48" spans="17:28" ht="13.5" hidden="1">
      <c r="Q48" s="900"/>
      <c r="R48" s="900"/>
      <c r="S48" s="900"/>
      <c r="T48" s="914"/>
      <c r="U48" s="911"/>
      <c r="V48" s="911"/>
      <c r="W48" s="911"/>
      <c r="X48" s="911"/>
      <c r="Y48" s="912"/>
      <c r="Z48" s="912"/>
      <c r="AA48" s="912"/>
      <c r="AB48" s="912"/>
    </row>
    <row r="49" spans="17:28" ht="13.5" hidden="1">
      <c r="Q49" s="900"/>
      <c r="R49" s="900"/>
      <c r="S49" s="900"/>
      <c r="T49" s="914"/>
      <c r="U49" s="911"/>
      <c r="V49" s="911"/>
      <c r="W49" s="911"/>
      <c r="X49" s="911"/>
      <c r="Y49" s="912"/>
      <c r="Z49" s="912"/>
      <c r="AA49" s="912"/>
      <c r="AB49" s="912"/>
    </row>
    <row r="50" spans="17:28" ht="13.5" hidden="1">
      <c r="Q50" s="900"/>
      <c r="R50" s="900"/>
      <c r="S50" s="900"/>
      <c r="T50" s="914"/>
      <c r="U50" s="911"/>
      <c r="V50" s="911"/>
      <c r="W50" s="911"/>
      <c r="X50" s="911"/>
      <c r="Y50" s="912"/>
      <c r="Z50" s="912"/>
      <c r="AA50" s="912"/>
      <c r="AB50" s="912"/>
    </row>
    <row r="51" spans="17:28" ht="13.5" hidden="1">
      <c r="Q51" s="900"/>
      <c r="R51" s="900"/>
      <c r="S51" s="900"/>
      <c r="T51" s="914"/>
      <c r="U51" s="911"/>
      <c r="V51" s="911"/>
      <c r="W51" s="911"/>
      <c r="X51" s="911"/>
      <c r="Y51" s="912"/>
      <c r="Z51" s="912"/>
      <c r="AA51" s="912"/>
      <c r="AB51" s="912"/>
    </row>
    <row r="52" spans="17:28" ht="13.5" hidden="1">
      <c r="Q52" s="900"/>
      <c r="R52" s="900"/>
      <c r="S52" s="900"/>
      <c r="T52" s="914"/>
      <c r="U52" s="911"/>
      <c r="V52" s="911"/>
      <c r="W52" s="911"/>
      <c r="X52" s="911"/>
      <c r="Y52" s="912"/>
      <c r="Z52" s="912"/>
      <c r="AA52" s="912"/>
      <c r="AB52" s="912"/>
    </row>
    <row r="53" spans="17:28" ht="13.5" hidden="1">
      <c r="Q53" s="900"/>
      <c r="R53" s="900"/>
      <c r="S53" s="900"/>
      <c r="T53" s="914"/>
      <c r="U53" s="911"/>
      <c r="V53" s="911"/>
      <c r="W53" s="911"/>
      <c r="X53" s="911"/>
      <c r="Y53" s="912"/>
      <c r="Z53" s="912"/>
      <c r="AA53" s="912"/>
      <c r="AB53" s="912"/>
    </row>
    <row r="54" spans="17:28" ht="13.5" hidden="1">
      <c r="Q54" s="900"/>
      <c r="R54" s="900"/>
      <c r="S54" s="900"/>
      <c r="T54" s="914"/>
      <c r="U54" s="911"/>
      <c r="V54" s="911"/>
      <c r="W54" s="911"/>
      <c r="X54" s="911"/>
      <c r="Y54" s="912"/>
      <c r="Z54" s="912"/>
      <c r="AA54" s="912"/>
      <c r="AB54" s="912"/>
    </row>
    <row r="55" spans="17:28" ht="13.5" hidden="1">
      <c r="Q55" s="900"/>
      <c r="R55" s="900"/>
      <c r="S55" s="900"/>
      <c r="T55" s="914"/>
      <c r="U55" s="911"/>
      <c r="V55" s="911"/>
      <c r="W55" s="911"/>
      <c r="X55" s="911"/>
      <c r="Y55" s="912"/>
      <c r="Z55" s="912"/>
      <c r="AA55" s="912"/>
      <c r="AB55" s="912"/>
    </row>
    <row r="56" spans="17:28" ht="13.5" hidden="1">
      <c r="Q56" s="900"/>
      <c r="R56" s="900"/>
      <c r="S56" s="900"/>
      <c r="T56" s="914"/>
      <c r="U56" s="911"/>
      <c r="V56" s="911"/>
      <c r="W56" s="911"/>
      <c r="X56" s="911"/>
      <c r="Y56" s="912"/>
      <c r="Z56" s="912"/>
      <c r="AA56" s="912"/>
      <c r="AB56" s="912"/>
    </row>
    <row r="57" spans="17:28" ht="13.5" hidden="1">
      <c r="Q57" s="900"/>
      <c r="R57" s="900"/>
      <c r="S57" s="900"/>
      <c r="T57" s="914"/>
      <c r="U57" s="911"/>
      <c r="V57" s="911"/>
      <c r="W57" s="911"/>
      <c r="X57" s="911"/>
      <c r="Y57" s="912"/>
      <c r="Z57" s="912"/>
      <c r="AA57" s="912"/>
      <c r="AB57" s="912"/>
    </row>
    <row r="58" spans="17:28" ht="13.5" hidden="1">
      <c r="Q58" s="900"/>
      <c r="R58" s="900"/>
      <c r="S58" s="900"/>
      <c r="T58" s="914"/>
      <c r="U58" s="911"/>
      <c r="V58" s="911"/>
      <c r="W58" s="911"/>
      <c r="X58" s="911"/>
      <c r="Y58" s="912"/>
      <c r="Z58" s="912"/>
      <c r="AA58" s="912"/>
      <c r="AB58" s="912"/>
    </row>
    <row r="59" spans="17:28" ht="13.5" hidden="1">
      <c r="Q59" s="900"/>
      <c r="R59" s="900"/>
      <c r="S59" s="900"/>
      <c r="T59" s="914"/>
      <c r="U59" s="911"/>
      <c r="V59" s="911"/>
      <c r="W59" s="911"/>
      <c r="X59" s="911"/>
      <c r="Y59" s="912"/>
      <c r="Z59" s="912"/>
      <c r="AA59" s="912"/>
      <c r="AB59" s="912"/>
    </row>
    <row r="60" spans="17:28" ht="13.5" hidden="1">
      <c r="Q60" s="900"/>
      <c r="R60" s="900"/>
      <c r="S60" s="900"/>
      <c r="T60" s="914"/>
      <c r="U60" s="911"/>
      <c r="V60" s="911"/>
      <c r="W60" s="911"/>
      <c r="X60" s="911"/>
      <c r="Y60" s="912"/>
      <c r="Z60" s="912"/>
      <c r="AA60" s="912"/>
      <c r="AB60" s="912"/>
    </row>
    <row r="61" spans="17:28" ht="13.5" hidden="1">
      <c r="Q61" s="900"/>
      <c r="R61" s="900"/>
      <c r="S61" s="900"/>
      <c r="T61" s="914"/>
      <c r="U61" s="911"/>
      <c r="V61" s="911"/>
      <c r="W61" s="911"/>
      <c r="X61" s="911"/>
      <c r="Y61" s="912"/>
      <c r="Z61" s="912"/>
      <c r="AA61" s="912"/>
      <c r="AB61" s="912"/>
    </row>
    <row r="62" spans="17:28" ht="13.5" hidden="1">
      <c r="Q62" s="900"/>
      <c r="R62" s="900"/>
      <c r="S62" s="900"/>
      <c r="T62" s="914"/>
      <c r="U62" s="911"/>
      <c r="V62" s="911"/>
      <c r="W62" s="911"/>
      <c r="X62" s="911"/>
      <c r="Y62" s="912"/>
      <c r="Z62" s="912"/>
      <c r="AA62" s="912"/>
      <c r="AB62" s="912"/>
    </row>
    <row r="63" spans="17:28" ht="13.5" hidden="1">
      <c r="Q63" s="900"/>
      <c r="R63" s="900"/>
      <c r="S63" s="900"/>
      <c r="T63" s="914"/>
      <c r="U63" s="911"/>
      <c r="V63" s="911"/>
      <c r="W63" s="911"/>
      <c r="X63" s="911"/>
      <c r="Y63" s="912"/>
      <c r="Z63" s="912"/>
      <c r="AA63" s="912"/>
      <c r="AB63" s="912"/>
    </row>
    <row r="64" spans="17:28" ht="13.5" hidden="1">
      <c r="Q64" s="900"/>
      <c r="R64" s="900"/>
      <c r="S64" s="900"/>
      <c r="T64" s="914"/>
      <c r="U64" s="911"/>
      <c r="V64" s="911"/>
      <c r="W64" s="911"/>
      <c r="X64" s="911"/>
      <c r="Y64" s="912"/>
      <c r="Z64" s="912"/>
      <c r="AA64" s="912"/>
      <c r="AB64" s="912"/>
    </row>
    <row r="65" spans="17:28" ht="13.5" hidden="1">
      <c r="Q65" s="900"/>
      <c r="R65" s="900"/>
      <c r="S65" s="900"/>
      <c r="T65" s="914"/>
      <c r="U65" s="911"/>
      <c r="V65" s="911"/>
      <c r="W65" s="911"/>
      <c r="X65" s="911"/>
      <c r="Y65" s="912"/>
      <c r="Z65" s="912"/>
      <c r="AA65" s="912"/>
      <c r="AB65" s="912"/>
    </row>
    <row r="66" spans="17:28" ht="13.5" hidden="1">
      <c r="Q66" s="900"/>
      <c r="R66" s="900"/>
      <c r="S66" s="900"/>
      <c r="T66" s="914"/>
      <c r="U66" s="911"/>
      <c r="V66" s="911"/>
      <c r="W66" s="911"/>
      <c r="X66" s="911"/>
      <c r="Y66" s="912"/>
      <c r="Z66" s="912"/>
      <c r="AA66" s="912"/>
      <c r="AB66" s="912"/>
    </row>
    <row r="67" spans="17:28" ht="13.5" hidden="1">
      <c r="Q67" s="900"/>
      <c r="R67" s="900"/>
      <c r="S67" s="900"/>
      <c r="T67" s="914"/>
      <c r="U67" s="911"/>
      <c r="V67" s="911"/>
      <c r="W67" s="911"/>
      <c r="X67" s="911"/>
      <c r="Y67" s="912"/>
      <c r="Z67" s="912"/>
      <c r="AA67" s="912"/>
      <c r="AB67" s="912"/>
    </row>
    <row r="68" spans="17:28" ht="13.5" hidden="1">
      <c r="Q68" s="900"/>
      <c r="R68" s="900"/>
      <c r="S68" s="900"/>
      <c r="T68" s="914"/>
      <c r="U68" s="911"/>
      <c r="V68" s="911"/>
      <c r="W68" s="911"/>
      <c r="X68" s="911"/>
      <c r="Y68" s="912"/>
      <c r="Z68" s="912"/>
      <c r="AA68" s="912"/>
      <c r="AB68" s="912"/>
    </row>
    <row r="69" spans="17:28" ht="13.5" hidden="1">
      <c r="Q69" s="900"/>
      <c r="R69" s="900"/>
      <c r="S69" s="900"/>
      <c r="T69" s="914"/>
      <c r="U69" s="911"/>
      <c r="V69" s="911"/>
      <c r="W69" s="911"/>
      <c r="X69" s="911"/>
      <c r="Y69" s="912"/>
      <c r="Z69" s="912"/>
      <c r="AA69" s="912"/>
      <c r="AB69" s="912"/>
    </row>
    <row r="70" spans="17:28" hidden="1">
      <c r="Q70" s="900"/>
      <c r="R70" s="900"/>
      <c r="S70" s="900"/>
      <c r="T70" s="915"/>
      <c r="U70" s="915"/>
      <c r="V70" s="915"/>
      <c r="W70" s="915"/>
      <c r="X70" s="915"/>
      <c r="Y70" s="916"/>
      <c r="Z70" s="916"/>
      <c r="AA70" s="916"/>
      <c r="AB70" s="916"/>
    </row>
    <row r="71" spans="17:28" hidden="1">
      <c r="Q71" s="900"/>
      <c r="R71" s="900"/>
      <c r="S71" s="900"/>
      <c r="T71" s="900"/>
      <c r="U71" s="900"/>
      <c r="V71" s="900"/>
      <c r="W71" s="900"/>
      <c r="X71" s="900"/>
    </row>
    <row r="72" spans="17:28" hidden="1">
      <c r="Q72" s="900"/>
      <c r="R72" s="900"/>
      <c r="S72" s="900"/>
      <c r="T72" s="900"/>
      <c r="U72" s="900"/>
      <c r="V72" s="900"/>
      <c r="W72" s="900"/>
      <c r="X72" s="900"/>
    </row>
    <row r="73" spans="17:28" hidden="1">
      <c r="Q73" s="900"/>
      <c r="R73" s="900"/>
      <c r="S73" s="900"/>
      <c r="T73" s="900"/>
      <c r="U73" s="900"/>
      <c r="V73" s="900"/>
      <c r="W73" s="900"/>
      <c r="X73" s="900"/>
    </row>
    <row r="74" spans="17:28" hidden="1">
      <c r="Q74" s="900"/>
      <c r="R74" s="900"/>
      <c r="S74" s="900"/>
      <c r="T74" s="900"/>
      <c r="U74" s="900"/>
      <c r="V74" s="900"/>
      <c r="W74" s="900"/>
      <c r="X74" s="900"/>
    </row>
    <row r="75" spans="17:28" hidden="1">
      <c r="Q75" s="900"/>
      <c r="R75" s="900"/>
      <c r="S75" s="900"/>
      <c r="T75" s="900"/>
      <c r="U75" s="900"/>
      <c r="V75" s="900"/>
      <c r="W75" s="900"/>
      <c r="X75" s="900"/>
    </row>
    <row r="76" spans="17:28" hidden="1">
      <c r="Q76" s="900"/>
      <c r="R76" s="900"/>
      <c r="S76" s="900"/>
      <c r="T76" s="900"/>
      <c r="U76" s="900"/>
      <c r="V76" s="900"/>
      <c r="W76" s="900"/>
      <c r="X76" s="900"/>
    </row>
    <row r="77" spans="17:28" hidden="1">
      <c r="Q77" s="900"/>
      <c r="R77" s="900"/>
      <c r="S77" s="900"/>
      <c r="T77" s="900"/>
      <c r="U77" s="900"/>
      <c r="V77" s="900"/>
      <c r="W77" s="900"/>
      <c r="X77" s="900"/>
    </row>
    <row r="78" spans="17:28" hidden="1">
      <c r="Q78" s="900"/>
      <c r="R78" s="900"/>
      <c r="S78" s="900"/>
      <c r="T78" s="900"/>
      <c r="U78" s="900"/>
      <c r="V78" s="900"/>
      <c r="W78" s="900"/>
      <c r="X78" s="900"/>
    </row>
    <row r="79" spans="17:28" hidden="1">
      <c r="Q79" s="900"/>
      <c r="R79" s="900"/>
      <c r="S79" s="900"/>
      <c r="T79" s="900"/>
      <c r="U79" s="900"/>
      <c r="V79" s="900"/>
      <c r="W79" s="900"/>
      <c r="X79" s="900"/>
    </row>
    <row r="80" spans="17:28" hidden="1">
      <c r="Q80" s="900"/>
      <c r="R80" s="900"/>
      <c r="S80" s="900"/>
      <c r="T80" s="900"/>
      <c r="U80" s="900"/>
      <c r="V80" s="900"/>
      <c r="W80" s="900"/>
      <c r="X80" s="900"/>
    </row>
    <row r="81" spans="17:24" hidden="1">
      <c r="Q81" s="900"/>
      <c r="R81" s="900"/>
      <c r="S81" s="900"/>
      <c r="T81" s="900"/>
      <c r="U81" s="900"/>
      <c r="V81" s="900"/>
      <c r="W81" s="900"/>
      <c r="X81" s="900"/>
    </row>
    <row r="82" spans="17:24" hidden="1">
      <c r="Q82" s="900"/>
      <c r="R82" s="900"/>
      <c r="S82" s="900"/>
      <c r="T82" s="900"/>
      <c r="U82" s="900"/>
      <c r="V82" s="900"/>
      <c r="W82" s="900"/>
      <c r="X82" s="900"/>
    </row>
    <row r="83" spans="17:24" hidden="1">
      <c r="Q83" s="900"/>
      <c r="R83" s="900"/>
      <c r="S83" s="900"/>
      <c r="T83" s="900"/>
      <c r="U83" s="900"/>
      <c r="V83" s="900"/>
      <c r="W83" s="900"/>
      <c r="X83" s="900"/>
    </row>
    <row r="84" spans="17:24" hidden="1">
      <c r="Q84" s="900"/>
      <c r="R84" s="900"/>
      <c r="S84" s="900"/>
      <c r="T84" s="900"/>
      <c r="U84" s="900"/>
      <c r="V84" s="900"/>
      <c r="W84" s="900"/>
      <c r="X84" s="900"/>
    </row>
    <row r="85" spans="17:24" hidden="1">
      <c r="Q85" s="900"/>
      <c r="R85" s="900"/>
      <c r="S85" s="900"/>
      <c r="T85" s="900"/>
      <c r="U85" s="900"/>
      <c r="V85" s="900"/>
      <c r="W85" s="900"/>
      <c r="X85" s="900"/>
    </row>
    <row r="86" spans="17:24" hidden="1">
      <c r="Q86" s="900"/>
      <c r="R86" s="900"/>
      <c r="S86" s="900"/>
      <c r="T86" s="900"/>
      <c r="U86" s="900"/>
      <c r="V86" s="900"/>
      <c r="W86" s="900"/>
      <c r="X86" s="900"/>
    </row>
    <row r="87" spans="17:24" hidden="1">
      <c r="Q87" s="900"/>
      <c r="R87" s="900"/>
      <c r="S87" s="900"/>
      <c r="T87" s="900"/>
      <c r="U87" s="900"/>
      <c r="V87" s="900"/>
      <c r="W87" s="900"/>
      <c r="X87" s="900"/>
    </row>
    <row r="88" spans="17:24" hidden="1">
      <c r="Q88" s="900"/>
      <c r="R88" s="900"/>
      <c r="S88" s="900"/>
      <c r="T88" s="900"/>
      <c r="U88" s="900"/>
      <c r="V88" s="900"/>
      <c r="W88" s="900"/>
      <c r="X88" s="900"/>
    </row>
    <row r="89" spans="17:24" hidden="1">
      <c r="Q89" s="900"/>
      <c r="R89" s="900"/>
      <c r="S89" s="900"/>
      <c r="T89" s="900"/>
      <c r="U89" s="900"/>
      <c r="V89" s="900"/>
      <c r="W89" s="900"/>
      <c r="X89" s="900"/>
    </row>
    <row r="90" spans="17:24" hidden="1">
      <c r="Q90" s="900"/>
      <c r="R90" s="900"/>
      <c r="S90" s="900"/>
      <c r="T90" s="900"/>
      <c r="U90" s="900"/>
      <c r="V90" s="900"/>
      <c r="W90" s="900"/>
      <c r="X90" s="900"/>
    </row>
    <row r="91" spans="17:24" hidden="1">
      <c r="Q91" s="900"/>
      <c r="R91" s="900"/>
      <c r="S91" s="900"/>
      <c r="T91" s="900"/>
      <c r="U91" s="900"/>
      <c r="V91" s="900"/>
      <c r="W91" s="900"/>
      <c r="X91" s="900"/>
    </row>
    <row r="92" spans="17:24" hidden="1">
      <c r="Q92" s="900"/>
      <c r="R92" s="900"/>
      <c r="S92" s="900"/>
      <c r="T92" s="900"/>
      <c r="U92" s="900"/>
      <c r="V92" s="900"/>
      <c r="W92" s="900"/>
      <c r="X92" s="900"/>
    </row>
    <row r="93" spans="17:24" hidden="1">
      <c r="Q93" s="900"/>
      <c r="R93" s="900"/>
      <c r="S93" s="900"/>
      <c r="T93" s="900"/>
      <c r="U93" s="900"/>
      <c r="V93" s="900"/>
      <c r="W93" s="900"/>
      <c r="X93" s="900"/>
    </row>
    <row r="94" spans="17:24" hidden="1">
      <c r="Q94" s="900"/>
      <c r="R94" s="900"/>
      <c r="S94" s="900"/>
      <c r="T94" s="900"/>
      <c r="U94" s="900"/>
      <c r="V94" s="900"/>
      <c r="W94" s="900"/>
      <c r="X94" s="900"/>
    </row>
    <row r="95" spans="17:24" hidden="1">
      <c r="Q95" s="900"/>
      <c r="R95" s="900"/>
      <c r="S95" s="900"/>
      <c r="T95" s="900"/>
      <c r="U95" s="900"/>
      <c r="V95" s="900"/>
      <c r="W95" s="900"/>
      <c r="X95" s="900"/>
    </row>
    <row r="96" spans="17:24" hidden="1">
      <c r="Q96" s="900"/>
      <c r="R96" s="900"/>
      <c r="S96" s="900"/>
      <c r="T96" s="900"/>
      <c r="U96" s="900"/>
      <c r="V96" s="900"/>
      <c r="W96" s="900"/>
      <c r="X96" s="900"/>
    </row>
    <row r="97" spans="17:24" hidden="1">
      <c r="Q97" s="900"/>
      <c r="R97" s="900"/>
      <c r="S97" s="900"/>
      <c r="T97" s="900"/>
      <c r="U97" s="900"/>
      <c r="V97" s="900"/>
      <c r="W97" s="900"/>
      <c r="X97" s="900"/>
    </row>
    <row r="98" spans="17:24" hidden="1">
      <c r="Q98" s="900"/>
      <c r="R98" s="900"/>
      <c r="S98" s="900"/>
      <c r="T98" s="900"/>
      <c r="U98" s="900"/>
      <c r="V98" s="900"/>
      <c r="W98" s="900"/>
      <c r="X98" s="900"/>
    </row>
    <row r="99" spans="17:24" hidden="1">
      <c r="Q99" s="900"/>
      <c r="R99" s="900"/>
      <c r="S99" s="900"/>
      <c r="T99" s="900"/>
      <c r="U99" s="900"/>
      <c r="V99" s="900"/>
      <c r="W99" s="900"/>
      <c r="X99" s="900"/>
    </row>
    <row r="100" spans="17:24" hidden="1">
      <c r="Q100" s="900"/>
      <c r="R100" s="900"/>
      <c r="S100" s="900"/>
      <c r="T100" s="900"/>
      <c r="U100" s="900"/>
      <c r="V100" s="900"/>
      <c r="W100" s="900"/>
      <c r="X100" s="900"/>
    </row>
    <row r="101" spans="17:24" hidden="1">
      <c r="Q101" s="900"/>
      <c r="R101" s="900"/>
      <c r="S101" s="900"/>
      <c r="T101" s="900"/>
      <c r="U101" s="900"/>
      <c r="V101" s="900"/>
      <c r="W101" s="900"/>
      <c r="X101" s="900"/>
    </row>
    <row r="102" spans="17:24" hidden="1">
      <c r="Q102" s="900"/>
      <c r="R102" s="900"/>
      <c r="S102" s="900"/>
      <c r="T102" s="900"/>
      <c r="U102" s="900"/>
      <c r="V102" s="900"/>
      <c r="W102" s="900"/>
      <c r="X102" s="900"/>
    </row>
    <row r="103" spans="17:24" hidden="1">
      <c r="Q103" s="900"/>
      <c r="R103" s="900"/>
      <c r="S103" s="900"/>
      <c r="T103" s="900"/>
      <c r="U103" s="900"/>
      <c r="V103" s="900"/>
      <c r="W103" s="900"/>
      <c r="X103" s="900"/>
    </row>
    <row r="104" spans="17:24" hidden="1">
      <c r="Q104" s="900"/>
      <c r="R104" s="900"/>
      <c r="S104" s="900"/>
      <c r="T104" s="900"/>
      <c r="U104" s="900"/>
      <c r="V104" s="900"/>
      <c r="W104" s="900"/>
      <c r="X104" s="900"/>
    </row>
    <row r="105" spans="17:24" hidden="1">
      <c r="Q105" s="900"/>
      <c r="R105" s="900"/>
      <c r="S105" s="900"/>
      <c r="T105" s="900"/>
      <c r="U105" s="900"/>
      <c r="V105" s="900"/>
      <c r="W105" s="900"/>
      <c r="X105" s="900"/>
    </row>
    <row r="106" spans="17:24" hidden="1">
      <c r="Q106" s="900"/>
      <c r="R106" s="900"/>
      <c r="S106" s="900"/>
      <c r="T106" s="900"/>
      <c r="U106" s="900"/>
      <c r="V106" s="900"/>
      <c r="W106" s="900"/>
      <c r="X106" s="900"/>
    </row>
    <row r="107" spans="17:24" hidden="1">
      <c r="Q107" s="900"/>
      <c r="R107" s="900"/>
      <c r="S107" s="900"/>
      <c r="T107" s="900"/>
      <c r="U107" s="900"/>
      <c r="V107" s="900"/>
      <c r="W107" s="900"/>
      <c r="X107" s="900"/>
    </row>
    <row r="108" spans="17:24" hidden="1">
      <c r="Q108" s="900"/>
      <c r="R108" s="900"/>
      <c r="S108" s="900"/>
      <c r="T108" s="900"/>
      <c r="U108" s="900"/>
      <c r="V108" s="900"/>
      <c r="W108" s="900"/>
      <c r="X108" s="900"/>
    </row>
    <row r="109" spans="17:24" hidden="1">
      <c r="Q109" s="900"/>
      <c r="R109" s="900"/>
      <c r="S109" s="900"/>
      <c r="T109" s="900"/>
      <c r="U109" s="900"/>
      <c r="V109" s="900"/>
      <c r="W109" s="900"/>
      <c r="X109" s="900"/>
    </row>
    <row r="110" spans="17:24" hidden="1">
      <c r="Q110" s="900"/>
      <c r="R110" s="900"/>
      <c r="S110" s="900"/>
      <c r="T110" s="900"/>
      <c r="U110" s="900"/>
      <c r="V110" s="900"/>
      <c r="W110" s="900"/>
      <c r="X110" s="900"/>
    </row>
    <row r="111" spans="17:24" hidden="1">
      <c r="Q111" s="900"/>
      <c r="R111" s="900"/>
      <c r="S111" s="900"/>
      <c r="T111" s="900"/>
      <c r="U111" s="900"/>
      <c r="V111" s="900"/>
      <c r="W111" s="900"/>
      <c r="X111" s="900"/>
    </row>
    <row r="112" spans="17:24" hidden="1">
      <c r="Q112" s="900"/>
      <c r="R112" s="900"/>
      <c r="S112" s="900"/>
      <c r="T112" s="900"/>
      <c r="U112" s="900"/>
      <c r="V112" s="900"/>
      <c r="W112" s="900"/>
      <c r="X112" s="900"/>
    </row>
    <row r="113" spans="17:24" hidden="1">
      <c r="Q113" s="900"/>
      <c r="R113" s="900"/>
      <c r="S113" s="900"/>
      <c r="T113" s="900"/>
      <c r="U113" s="900"/>
      <c r="V113" s="900"/>
      <c r="W113" s="900"/>
      <c r="X113" s="900"/>
    </row>
    <row r="114" spans="17:24" hidden="1">
      <c r="Q114" s="900"/>
      <c r="R114" s="900"/>
      <c r="S114" s="900"/>
      <c r="T114" s="900"/>
      <c r="U114" s="900"/>
      <c r="V114" s="900"/>
      <c r="W114" s="900"/>
      <c r="X114" s="900"/>
    </row>
    <row r="115" spans="17:24" hidden="1">
      <c r="Q115" s="900"/>
      <c r="R115" s="900"/>
      <c r="S115" s="900"/>
      <c r="T115" s="900"/>
      <c r="U115" s="900"/>
      <c r="V115" s="900"/>
      <c r="W115" s="900"/>
      <c r="X115" s="900"/>
    </row>
    <row r="116" spans="17:24" hidden="1">
      <c r="Q116" s="900"/>
      <c r="R116" s="900"/>
      <c r="S116" s="900"/>
      <c r="T116" s="900"/>
      <c r="U116" s="900"/>
      <c r="V116" s="900"/>
      <c r="W116" s="900"/>
      <c r="X116" s="900"/>
    </row>
    <row r="117" spans="17:24" hidden="1">
      <c r="Q117" s="900"/>
      <c r="R117" s="900"/>
      <c r="S117" s="900"/>
      <c r="T117" s="900"/>
      <c r="U117" s="900"/>
      <c r="V117" s="900"/>
      <c r="W117" s="900"/>
      <c r="X117" s="900"/>
    </row>
    <row r="118" spans="17:24" hidden="1">
      <c r="Q118" s="900"/>
      <c r="R118" s="900"/>
      <c r="S118" s="900"/>
      <c r="T118" s="900"/>
      <c r="U118" s="900"/>
      <c r="V118" s="900"/>
      <c r="W118" s="900"/>
      <c r="X118" s="900"/>
    </row>
    <row r="119" spans="17:24" hidden="1">
      <c r="Q119" s="900"/>
      <c r="R119" s="900"/>
      <c r="S119" s="900"/>
      <c r="T119" s="900"/>
      <c r="U119" s="900"/>
      <c r="V119" s="900"/>
      <c r="W119" s="900"/>
      <c r="X119" s="900"/>
    </row>
    <row r="120" spans="17:24" hidden="1">
      <c r="Q120" s="900"/>
      <c r="R120" s="900"/>
      <c r="S120" s="900"/>
      <c r="T120" s="900"/>
      <c r="U120" s="900"/>
      <c r="V120" s="900"/>
      <c r="W120" s="900"/>
      <c r="X120" s="900"/>
    </row>
    <row r="121" spans="17:24" hidden="1">
      <c r="Q121" s="900"/>
      <c r="R121" s="900"/>
      <c r="S121" s="900"/>
      <c r="T121" s="900"/>
      <c r="U121" s="900"/>
      <c r="V121" s="900"/>
      <c r="W121" s="900"/>
      <c r="X121" s="900"/>
    </row>
    <row r="122" spans="17:24" hidden="1">
      <c r="Q122" s="900"/>
      <c r="R122" s="900"/>
      <c r="S122" s="900"/>
      <c r="T122" s="900"/>
      <c r="U122" s="900"/>
      <c r="V122" s="900"/>
      <c r="W122" s="900"/>
      <c r="X122" s="900"/>
    </row>
    <row r="123" spans="17:24" hidden="1">
      <c r="Q123" s="900"/>
      <c r="R123" s="900"/>
      <c r="S123" s="900"/>
      <c r="T123" s="900"/>
      <c r="U123" s="900"/>
      <c r="V123" s="900"/>
      <c r="W123" s="900"/>
      <c r="X123" s="900"/>
    </row>
    <row r="124" spans="17:24" hidden="1">
      <c r="Q124" s="900"/>
      <c r="R124" s="900"/>
      <c r="S124" s="900"/>
      <c r="T124" s="900"/>
      <c r="U124" s="900"/>
      <c r="V124" s="900"/>
      <c r="W124" s="900"/>
      <c r="X124" s="900"/>
    </row>
    <row r="125" spans="17:24" hidden="1">
      <c r="Q125" s="900"/>
      <c r="R125" s="900"/>
      <c r="S125" s="900"/>
      <c r="T125" s="900"/>
      <c r="U125" s="900"/>
      <c r="V125" s="900"/>
      <c r="W125" s="900"/>
      <c r="X125" s="900"/>
    </row>
    <row r="126" spans="17:24" hidden="1">
      <c r="Q126" s="900"/>
      <c r="R126" s="900"/>
      <c r="S126" s="900"/>
      <c r="T126" s="900"/>
      <c r="U126" s="900"/>
      <c r="V126" s="900"/>
      <c r="W126" s="900"/>
      <c r="X126" s="900"/>
    </row>
    <row r="127" spans="17:24" hidden="1">
      <c r="Q127" s="900"/>
      <c r="R127" s="900"/>
      <c r="S127" s="900"/>
      <c r="T127" s="900"/>
      <c r="U127" s="900"/>
      <c r="V127" s="900"/>
      <c r="W127" s="900"/>
      <c r="X127" s="900"/>
    </row>
    <row r="128" spans="17:24" hidden="1">
      <c r="Q128" s="900"/>
      <c r="R128" s="900"/>
      <c r="S128" s="900"/>
      <c r="T128" s="900"/>
      <c r="U128" s="900"/>
      <c r="V128" s="900"/>
      <c r="W128" s="900"/>
      <c r="X128" s="900"/>
    </row>
    <row r="129" spans="17:24" hidden="1">
      <c r="Q129" s="900"/>
      <c r="R129" s="900"/>
      <c r="S129" s="900"/>
      <c r="T129" s="900"/>
      <c r="U129" s="900"/>
      <c r="V129" s="900"/>
      <c r="W129" s="900"/>
      <c r="X129" s="900"/>
    </row>
    <row r="130" spans="17:24" hidden="1">
      <c r="Q130" s="900"/>
      <c r="R130" s="900"/>
      <c r="S130" s="900"/>
      <c r="T130" s="900"/>
      <c r="U130" s="900"/>
      <c r="V130" s="900"/>
      <c r="W130" s="900"/>
      <c r="X130" s="900"/>
    </row>
    <row r="131" spans="17:24" hidden="1">
      <c r="Q131" s="900"/>
      <c r="R131" s="900"/>
      <c r="S131" s="900"/>
      <c r="T131" s="900"/>
      <c r="U131" s="900"/>
      <c r="V131" s="900"/>
      <c r="W131" s="900"/>
      <c r="X131" s="900"/>
    </row>
    <row r="132" spans="17:24" hidden="1">
      <c r="Q132" s="900"/>
      <c r="R132" s="900"/>
      <c r="S132" s="900"/>
      <c r="T132" s="900"/>
      <c r="U132" s="900"/>
      <c r="V132" s="900"/>
      <c r="W132" s="900"/>
      <c r="X132" s="900"/>
    </row>
    <row r="133" spans="17:24" hidden="1">
      <c r="Q133" s="900"/>
      <c r="R133" s="900"/>
      <c r="S133" s="900"/>
      <c r="T133" s="900"/>
      <c r="U133" s="900"/>
      <c r="V133" s="900"/>
      <c r="W133" s="900"/>
      <c r="X133" s="900"/>
    </row>
    <row r="134" spans="17:24" hidden="1">
      <c r="Q134" s="900"/>
      <c r="R134" s="900"/>
      <c r="S134" s="900"/>
      <c r="T134" s="900"/>
      <c r="U134" s="900"/>
      <c r="V134" s="900"/>
      <c r="W134" s="900"/>
      <c r="X134" s="900"/>
    </row>
    <row r="135" spans="17:24" hidden="1">
      <c r="Q135" s="900"/>
      <c r="R135" s="900"/>
      <c r="S135" s="900"/>
      <c r="T135" s="900"/>
      <c r="U135" s="900"/>
      <c r="V135" s="900"/>
      <c r="W135" s="900"/>
      <c r="X135" s="900"/>
    </row>
    <row r="136" spans="17:24" hidden="1">
      <c r="Q136" s="900"/>
      <c r="R136" s="900"/>
      <c r="S136" s="900"/>
      <c r="T136" s="900"/>
      <c r="U136" s="900"/>
      <c r="V136" s="900"/>
      <c r="W136" s="900"/>
      <c r="X136" s="900"/>
    </row>
    <row r="137" spans="17:24" hidden="1">
      <c r="Q137" s="900"/>
      <c r="R137" s="900"/>
      <c r="S137" s="900"/>
      <c r="T137" s="900"/>
      <c r="U137" s="900"/>
      <c r="V137" s="900"/>
      <c r="W137" s="900"/>
      <c r="X137" s="900"/>
    </row>
    <row r="138" spans="17:24" hidden="1">
      <c r="Q138" s="900"/>
      <c r="R138" s="900"/>
      <c r="S138" s="900"/>
      <c r="T138" s="900"/>
      <c r="U138" s="900"/>
      <c r="V138" s="900"/>
      <c r="W138" s="900"/>
      <c r="X138" s="900"/>
    </row>
    <row r="139" spans="17:24" hidden="1">
      <c r="Q139" s="900"/>
      <c r="R139" s="900"/>
      <c r="S139" s="900"/>
      <c r="T139" s="900"/>
      <c r="U139" s="900"/>
      <c r="V139" s="900"/>
      <c r="W139" s="900"/>
      <c r="X139" s="900"/>
    </row>
    <row r="140" spans="17:24" hidden="1">
      <c r="Q140" s="900"/>
      <c r="R140" s="900"/>
      <c r="S140" s="900"/>
      <c r="T140" s="900"/>
      <c r="U140" s="900"/>
      <c r="V140" s="900"/>
      <c r="W140" s="900"/>
      <c r="X140" s="900"/>
    </row>
    <row r="141" spans="17:24" hidden="1">
      <c r="Q141" s="900"/>
      <c r="R141" s="900"/>
      <c r="S141" s="900"/>
      <c r="T141" s="900"/>
      <c r="U141" s="900"/>
      <c r="V141" s="900"/>
      <c r="W141" s="900"/>
      <c r="X141" s="900"/>
    </row>
    <row r="142" spans="17:24" hidden="1">
      <c r="Q142" s="900"/>
      <c r="R142" s="900"/>
      <c r="S142" s="900"/>
      <c r="T142" s="900"/>
      <c r="U142" s="900"/>
      <c r="V142" s="900"/>
      <c r="W142" s="900"/>
      <c r="X142" s="900"/>
    </row>
    <row r="143" spans="17:24" hidden="1">
      <c r="Q143" s="900"/>
      <c r="R143" s="900"/>
      <c r="S143" s="900"/>
      <c r="T143" s="900"/>
      <c r="U143" s="900"/>
      <c r="V143" s="900"/>
      <c r="W143" s="900"/>
      <c r="X143" s="900"/>
    </row>
    <row r="144" spans="17:24" hidden="1">
      <c r="Q144" s="900"/>
      <c r="R144" s="900"/>
      <c r="S144" s="900"/>
      <c r="T144" s="900"/>
      <c r="U144" s="900"/>
      <c r="V144" s="900"/>
      <c r="W144" s="900"/>
      <c r="X144" s="900"/>
    </row>
    <row r="145" spans="17:24" hidden="1">
      <c r="Q145" s="900"/>
      <c r="R145" s="900"/>
      <c r="S145" s="900"/>
      <c r="T145" s="900"/>
      <c r="U145" s="900"/>
      <c r="V145" s="900"/>
      <c r="W145" s="900"/>
      <c r="X145" s="900"/>
    </row>
    <row r="146" spans="17:24" hidden="1">
      <c r="Q146" s="900"/>
      <c r="R146" s="900"/>
      <c r="S146" s="900"/>
      <c r="T146" s="900"/>
      <c r="U146" s="900"/>
      <c r="V146" s="900"/>
      <c r="W146" s="900"/>
      <c r="X146" s="900"/>
    </row>
    <row r="147" spans="17:24" hidden="1">
      <c r="Q147" s="900"/>
      <c r="R147" s="900"/>
      <c r="S147" s="900"/>
      <c r="T147" s="900"/>
      <c r="U147" s="900"/>
      <c r="V147" s="900"/>
      <c r="W147" s="900"/>
      <c r="X147" s="900"/>
    </row>
    <row r="148" spans="17:24" hidden="1">
      <c r="Q148" s="900"/>
      <c r="R148" s="900"/>
      <c r="S148" s="900"/>
      <c r="T148" s="900"/>
      <c r="U148" s="900"/>
      <c r="V148" s="900"/>
      <c r="W148" s="900"/>
      <c r="X148" s="900"/>
    </row>
    <row r="149" spans="17:24" hidden="1">
      <c r="Q149" s="900"/>
      <c r="R149" s="900"/>
      <c r="S149" s="900"/>
      <c r="T149" s="900"/>
      <c r="U149" s="900"/>
      <c r="V149" s="900"/>
      <c r="W149" s="900"/>
      <c r="X149" s="900"/>
    </row>
    <row r="150" spans="17:24" hidden="1">
      <c r="Q150" s="900"/>
      <c r="R150" s="900"/>
      <c r="S150" s="900"/>
      <c r="T150" s="900"/>
      <c r="U150" s="900"/>
      <c r="V150" s="900"/>
      <c r="W150" s="900"/>
      <c r="X150" s="900"/>
    </row>
    <row r="151" spans="17:24" hidden="1">
      <c r="Q151" s="900"/>
      <c r="R151" s="900"/>
      <c r="S151" s="900"/>
      <c r="T151" s="900"/>
      <c r="U151" s="900"/>
      <c r="V151" s="900"/>
      <c r="W151" s="900"/>
      <c r="X151" s="900"/>
    </row>
    <row r="152" spans="17:24" hidden="1">
      <c r="Q152" s="900"/>
      <c r="R152" s="900"/>
      <c r="S152" s="900"/>
      <c r="T152" s="900"/>
      <c r="U152" s="900"/>
      <c r="V152" s="900"/>
      <c r="W152" s="900"/>
      <c r="X152" s="900"/>
    </row>
    <row r="153" spans="17:24" hidden="1">
      <c r="Q153" s="900"/>
      <c r="R153" s="900"/>
      <c r="S153" s="900"/>
      <c r="T153" s="900"/>
      <c r="U153" s="900"/>
      <c r="V153" s="900"/>
      <c r="W153" s="900"/>
      <c r="X153" s="900"/>
    </row>
    <row r="154" spans="17:24" hidden="1">
      <c r="Q154" s="900"/>
      <c r="R154" s="900"/>
      <c r="S154" s="900"/>
      <c r="T154" s="900"/>
      <c r="U154" s="900"/>
      <c r="V154" s="900"/>
      <c r="W154" s="900"/>
      <c r="X154" s="900"/>
    </row>
    <row r="155" spans="17:24" hidden="1">
      <c r="Q155" s="900"/>
      <c r="R155" s="900"/>
      <c r="S155" s="900"/>
      <c r="T155" s="900"/>
      <c r="U155" s="900"/>
      <c r="V155" s="900"/>
      <c r="W155" s="900"/>
      <c r="X155" s="900"/>
    </row>
    <row r="156" spans="17:24" hidden="1">
      <c r="Q156" s="900"/>
      <c r="R156" s="900"/>
      <c r="S156" s="900"/>
      <c r="T156" s="900"/>
      <c r="U156" s="900"/>
      <c r="V156" s="900"/>
      <c r="W156" s="900"/>
      <c r="X156" s="900"/>
    </row>
    <row r="157" spans="17:24" hidden="1">
      <c r="Q157" s="900"/>
      <c r="R157" s="900"/>
      <c r="S157" s="900"/>
      <c r="T157" s="900"/>
      <c r="U157" s="900"/>
      <c r="V157" s="900"/>
      <c r="W157" s="900"/>
      <c r="X157" s="900"/>
    </row>
    <row r="158" spans="17:24" hidden="1">
      <c r="Q158" s="900"/>
      <c r="R158" s="900"/>
      <c r="S158" s="900"/>
      <c r="T158" s="900"/>
      <c r="U158" s="900"/>
      <c r="V158" s="900"/>
      <c r="W158" s="900"/>
      <c r="X158" s="900"/>
    </row>
    <row r="159" spans="17:24" hidden="1">
      <c r="Q159" s="900"/>
      <c r="R159" s="900"/>
      <c r="S159" s="900"/>
      <c r="T159" s="900"/>
      <c r="U159" s="900"/>
      <c r="V159" s="900"/>
      <c r="W159" s="900"/>
      <c r="X159" s="900"/>
    </row>
    <row r="160" spans="17:24" hidden="1">
      <c r="Q160" s="900"/>
      <c r="R160" s="900"/>
      <c r="S160" s="900"/>
      <c r="T160" s="900"/>
      <c r="U160" s="900"/>
      <c r="V160" s="900"/>
      <c r="W160" s="900"/>
      <c r="X160" s="900"/>
    </row>
    <row r="161" spans="17:24" hidden="1">
      <c r="Q161" s="900"/>
      <c r="R161" s="900"/>
      <c r="S161" s="900"/>
      <c r="T161" s="900"/>
      <c r="U161" s="900"/>
      <c r="V161" s="900"/>
      <c r="W161" s="900"/>
      <c r="X161" s="900"/>
    </row>
    <row r="162" spans="17:24" hidden="1">
      <c r="Q162" s="900"/>
      <c r="R162" s="900"/>
      <c r="S162" s="900"/>
      <c r="T162" s="900"/>
      <c r="U162" s="900"/>
      <c r="V162" s="900"/>
      <c r="W162" s="900"/>
      <c r="X162" s="900"/>
    </row>
    <row r="163" spans="17:24" hidden="1">
      <c r="Q163" s="900"/>
      <c r="R163" s="900"/>
      <c r="S163" s="900"/>
      <c r="T163" s="900"/>
      <c r="U163" s="900"/>
      <c r="V163" s="900"/>
      <c r="W163" s="900"/>
      <c r="X163" s="900"/>
    </row>
    <row r="164" spans="17:24" hidden="1">
      <c r="Q164" s="900"/>
      <c r="R164" s="900"/>
      <c r="S164" s="900"/>
      <c r="T164" s="900"/>
      <c r="U164" s="900"/>
      <c r="V164" s="900"/>
      <c r="W164" s="900"/>
      <c r="X164" s="900"/>
    </row>
    <row r="165" spans="17:24" hidden="1">
      <c r="Q165" s="900"/>
      <c r="R165" s="900"/>
      <c r="S165" s="900"/>
      <c r="T165" s="900"/>
      <c r="U165" s="900"/>
      <c r="V165" s="900"/>
      <c r="W165" s="900"/>
      <c r="X165" s="900"/>
    </row>
    <row r="166" spans="17:24" hidden="1">
      <c r="Q166" s="900"/>
      <c r="R166" s="900"/>
      <c r="S166" s="900"/>
      <c r="T166" s="900"/>
      <c r="U166" s="900"/>
      <c r="V166" s="900"/>
      <c r="W166" s="900"/>
      <c r="X166" s="900"/>
    </row>
    <row r="167" spans="17:24" hidden="1">
      <c r="Q167" s="900"/>
      <c r="R167" s="900"/>
      <c r="S167" s="900"/>
      <c r="T167" s="900"/>
      <c r="U167" s="900"/>
      <c r="V167" s="900"/>
      <c r="W167" s="900"/>
      <c r="X167" s="900"/>
    </row>
    <row r="168" spans="17:24" hidden="1">
      <c r="Q168" s="900"/>
      <c r="R168" s="900"/>
      <c r="S168" s="900"/>
      <c r="T168" s="900"/>
      <c r="U168" s="900"/>
      <c r="V168" s="900"/>
      <c r="W168" s="900"/>
      <c r="X168" s="900"/>
    </row>
    <row r="169" spans="17:24" hidden="1">
      <c r="Q169" s="900"/>
      <c r="R169" s="900"/>
      <c r="S169" s="900"/>
      <c r="T169" s="900"/>
      <c r="U169" s="900"/>
      <c r="V169" s="900"/>
      <c r="W169" s="900"/>
      <c r="X169" s="900"/>
    </row>
    <row r="170" spans="17:24" hidden="1">
      <c r="Q170" s="900"/>
      <c r="R170" s="900"/>
      <c r="S170" s="900"/>
      <c r="T170" s="900"/>
      <c r="U170" s="900"/>
      <c r="V170" s="900"/>
      <c r="W170" s="900"/>
      <c r="X170" s="900"/>
    </row>
    <row r="171" spans="17:24" hidden="1">
      <c r="Q171" s="900"/>
      <c r="R171" s="900"/>
      <c r="S171" s="900"/>
      <c r="T171" s="900"/>
      <c r="U171" s="900"/>
      <c r="V171" s="900"/>
      <c r="W171" s="900"/>
      <c r="X171" s="900"/>
    </row>
    <row r="172" spans="17:24" hidden="1">
      <c r="Q172" s="900"/>
      <c r="R172" s="900"/>
      <c r="S172" s="900"/>
      <c r="T172" s="900"/>
      <c r="U172" s="900"/>
      <c r="V172" s="900"/>
      <c r="W172" s="900"/>
      <c r="X172" s="900"/>
    </row>
    <row r="173" spans="17:24" hidden="1">
      <c r="Q173" s="900"/>
      <c r="R173" s="900"/>
      <c r="S173" s="900"/>
      <c r="T173" s="900"/>
      <c r="U173" s="900"/>
      <c r="V173" s="900"/>
      <c r="W173" s="900"/>
      <c r="X173" s="900"/>
    </row>
    <row r="174" spans="17:24" hidden="1">
      <c r="Q174" s="900"/>
      <c r="R174" s="900"/>
      <c r="S174" s="900"/>
      <c r="T174" s="900"/>
      <c r="U174" s="900"/>
      <c r="V174" s="900"/>
      <c r="W174" s="900"/>
      <c r="X174" s="900"/>
    </row>
    <row r="175" spans="17:24" hidden="1">
      <c r="Q175" s="900"/>
      <c r="R175" s="900"/>
      <c r="S175" s="900"/>
      <c r="T175" s="900"/>
      <c r="U175" s="900"/>
      <c r="V175" s="900"/>
      <c r="W175" s="900"/>
      <c r="X175" s="900"/>
    </row>
    <row r="176" spans="17:24" hidden="1">
      <c r="Q176" s="900"/>
      <c r="R176" s="900"/>
      <c r="S176" s="900"/>
      <c r="T176" s="900"/>
      <c r="U176" s="900"/>
      <c r="V176" s="900"/>
      <c r="W176" s="900"/>
      <c r="X176" s="900"/>
    </row>
    <row r="177" spans="17:24" hidden="1">
      <c r="Q177" s="900"/>
      <c r="R177" s="900"/>
      <c r="S177" s="900"/>
      <c r="T177" s="900"/>
      <c r="U177" s="900"/>
      <c r="V177" s="900"/>
      <c r="W177" s="900"/>
      <c r="X177" s="900"/>
    </row>
    <row r="178" spans="17:24" hidden="1">
      <c r="Q178" s="900"/>
      <c r="R178" s="900"/>
      <c r="S178" s="900"/>
      <c r="T178" s="900"/>
      <c r="U178" s="900"/>
      <c r="V178" s="900"/>
      <c r="W178" s="900"/>
      <c r="X178" s="900"/>
    </row>
    <row r="179" spans="17:24" hidden="1">
      <c r="Q179" s="900"/>
      <c r="R179" s="900"/>
      <c r="S179" s="900"/>
      <c r="T179" s="900"/>
      <c r="U179" s="900"/>
      <c r="V179" s="900"/>
      <c r="W179" s="900"/>
      <c r="X179" s="900"/>
    </row>
    <row r="180" spans="17:24" hidden="1">
      <c r="Q180" s="900"/>
      <c r="R180" s="900"/>
      <c r="S180" s="900"/>
      <c r="T180" s="900"/>
      <c r="U180" s="900"/>
      <c r="V180" s="900"/>
      <c r="W180" s="900"/>
      <c r="X180" s="900"/>
    </row>
    <row r="181" spans="17:24" hidden="1">
      <c r="Q181" s="900"/>
      <c r="R181" s="900"/>
      <c r="S181" s="900"/>
      <c r="T181" s="900"/>
      <c r="U181" s="900"/>
      <c r="V181" s="900"/>
      <c r="W181" s="900"/>
      <c r="X181" s="900"/>
    </row>
    <row r="182" spans="17:24" hidden="1">
      <c r="Q182" s="900"/>
      <c r="R182" s="900"/>
      <c r="S182" s="900"/>
      <c r="T182" s="900"/>
      <c r="U182" s="900"/>
      <c r="V182" s="900"/>
      <c r="W182" s="900"/>
      <c r="X182" s="900"/>
    </row>
    <row r="183" spans="17:24" hidden="1">
      <c r="Q183" s="900"/>
      <c r="R183" s="900"/>
      <c r="S183" s="900"/>
      <c r="T183" s="900"/>
      <c r="U183" s="900"/>
      <c r="V183" s="900"/>
      <c r="W183" s="900"/>
      <c r="X183" s="900"/>
    </row>
    <row r="184" spans="17:24" hidden="1">
      <c r="Q184" s="900"/>
      <c r="R184" s="900"/>
      <c r="S184" s="900"/>
      <c r="T184" s="900"/>
      <c r="U184" s="900"/>
      <c r="V184" s="900"/>
      <c r="W184" s="900"/>
      <c r="X184" s="900"/>
    </row>
    <row r="185" spans="17:24" hidden="1">
      <c r="Q185" s="900"/>
      <c r="R185" s="900"/>
      <c r="S185" s="900"/>
      <c r="T185" s="900"/>
      <c r="U185" s="900"/>
      <c r="V185" s="900"/>
      <c r="W185" s="900"/>
      <c r="X185" s="900"/>
    </row>
    <row r="186" spans="17:24" hidden="1">
      <c r="Q186" s="900"/>
      <c r="R186" s="900"/>
      <c r="S186" s="900"/>
      <c r="T186" s="900"/>
      <c r="U186" s="900"/>
      <c r="V186" s="900"/>
      <c r="W186" s="900"/>
      <c r="X186" s="900"/>
    </row>
    <row r="187" spans="17:24" hidden="1">
      <c r="Q187" s="900"/>
      <c r="R187" s="900"/>
      <c r="S187" s="900"/>
      <c r="T187" s="900"/>
      <c r="U187" s="900"/>
      <c r="V187" s="900"/>
      <c r="W187" s="900"/>
      <c r="X187" s="900"/>
    </row>
    <row r="188" spans="17:24" hidden="1">
      <c r="Q188" s="900"/>
      <c r="R188" s="900"/>
      <c r="S188" s="900"/>
      <c r="T188" s="900"/>
      <c r="U188" s="900"/>
      <c r="V188" s="900"/>
      <c r="W188" s="900"/>
      <c r="X188" s="900"/>
    </row>
    <row r="189" spans="17:24" hidden="1">
      <c r="Q189" s="900"/>
      <c r="R189" s="900"/>
      <c r="S189" s="900"/>
      <c r="T189" s="900"/>
      <c r="U189" s="900"/>
      <c r="V189" s="900"/>
      <c r="W189" s="900"/>
      <c r="X189" s="900"/>
    </row>
    <row r="190" spans="17:24" hidden="1">
      <c r="Q190" s="900"/>
      <c r="R190" s="900"/>
      <c r="S190" s="900"/>
      <c r="T190" s="900"/>
      <c r="U190" s="900"/>
      <c r="V190" s="900"/>
      <c r="W190" s="900"/>
      <c r="X190" s="900"/>
    </row>
    <row r="191" spans="17:24" hidden="1">
      <c r="Q191" s="900"/>
      <c r="R191" s="900"/>
      <c r="S191" s="900"/>
      <c r="T191" s="900"/>
      <c r="U191" s="900"/>
      <c r="V191" s="900"/>
      <c r="W191" s="900"/>
      <c r="X191" s="900"/>
    </row>
    <row r="192" spans="17:24" hidden="1">
      <c r="Q192" s="900"/>
      <c r="R192" s="900"/>
      <c r="S192" s="900"/>
      <c r="T192" s="900"/>
      <c r="U192" s="900"/>
      <c r="V192" s="900"/>
      <c r="W192" s="900"/>
      <c r="X192" s="900"/>
    </row>
    <row r="193" spans="17:24" hidden="1">
      <c r="Q193" s="900"/>
      <c r="R193" s="900"/>
      <c r="S193" s="900"/>
      <c r="T193" s="900"/>
      <c r="U193" s="900"/>
      <c r="V193" s="900"/>
      <c r="W193" s="900"/>
      <c r="X193" s="900"/>
    </row>
    <row r="194" spans="17:24" hidden="1">
      <c r="Q194" s="900"/>
      <c r="R194" s="900"/>
      <c r="S194" s="900"/>
      <c r="T194" s="900"/>
      <c r="U194" s="900"/>
      <c r="V194" s="900"/>
      <c r="W194" s="900"/>
      <c r="X194" s="900"/>
    </row>
    <row r="195" spans="17:24" hidden="1">
      <c r="Q195" s="900"/>
      <c r="R195" s="900"/>
      <c r="S195" s="900"/>
      <c r="T195" s="900"/>
      <c r="U195" s="900"/>
      <c r="V195" s="900"/>
      <c r="W195" s="900"/>
      <c r="X195" s="900"/>
    </row>
    <row r="196" spans="17:24" hidden="1">
      <c r="Q196" s="900"/>
      <c r="R196" s="900"/>
      <c r="S196" s="900"/>
      <c r="T196" s="900"/>
      <c r="U196" s="900"/>
      <c r="V196" s="900"/>
      <c r="W196" s="900"/>
      <c r="X196" s="900"/>
    </row>
    <row r="197" spans="17:24" hidden="1">
      <c r="Q197" s="900"/>
      <c r="R197" s="900"/>
      <c r="S197" s="900"/>
      <c r="T197" s="900"/>
      <c r="U197" s="900"/>
      <c r="V197" s="900"/>
      <c r="W197" s="900"/>
      <c r="X197" s="900"/>
    </row>
    <row r="198" spans="17:24" hidden="1">
      <c r="Q198" s="900"/>
      <c r="R198" s="900"/>
      <c r="S198" s="900"/>
      <c r="T198" s="900"/>
      <c r="U198" s="900"/>
      <c r="V198" s="900"/>
      <c r="W198" s="900"/>
      <c r="X198" s="900"/>
    </row>
    <row r="199" spans="17:24" hidden="1">
      <c r="Q199" s="900"/>
      <c r="R199" s="900"/>
      <c r="S199" s="900"/>
      <c r="T199" s="900"/>
      <c r="U199" s="900"/>
      <c r="V199" s="900"/>
      <c r="W199" s="900"/>
      <c r="X199" s="900"/>
    </row>
    <row r="200" spans="17:24" hidden="1">
      <c r="Q200" s="900"/>
      <c r="R200" s="900"/>
      <c r="S200" s="900"/>
      <c r="T200" s="900"/>
      <c r="U200" s="900"/>
      <c r="V200" s="900"/>
      <c r="W200" s="900"/>
      <c r="X200" s="900"/>
    </row>
    <row r="201" spans="17:24" hidden="1">
      <c r="Q201" s="900"/>
      <c r="R201" s="900"/>
      <c r="S201" s="900"/>
      <c r="T201" s="900"/>
      <c r="U201" s="900"/>
      <c r="V201" s="900"/>
      <c r="W201" s="900"/>
      <c r="X201" s="900"/>
    </row>
    <row r="202" spans="17:24" hidden="1">
      <c r="Q202" s="900"/>
      <c r="R202" s="900"/>
      <c r="S202" s="900"/>
      <c r="T202" s="900"/>
      <c r="U202" s="900"/>
      <c r="V202" s="900"/>
      <c r="W202" s="900"/>
      <c r="X202" s="900"/>
    </row>
    <row r="203" spans="17:24" hidden="1">
      <c r="Q203" s="900"/>
      <c r="R203" s="900"/>
      <c r="S203" s="900"/>
      <c r="T203" s="900"/>
      <c r="U203" s="900"/>
      <c r="V203" s="900"/>
      <c r="W203" s="900"/>
      <c r="X203" s="900"/>
    </row>
    <row r="204" spans="17:24" hidden="1">
      <c r="Q204" s="900"/>
      <c r="R204" s="900"/>
      <c r="S204" s="900"/>
      <c r="T204" s="900"/>
      <c r="U204" s="900"/>
      <c r="V204" s="900"/>
      <c r="W204" s="900"/>
      <c r="X204" s="900"/>
    </row>
    <row r="205" spans="17:24" hidden="1">
      <c r="Q205" s="900"/>
      <c r="R205" s="900"/>
      <c r="S205" s="900"/>
      <c r="T205" s="900"/>
      <c r="U205" s="900"/>
      <c r="V205" s="900"/>
      <c r="W205" s="900"/>
      <c r="X205" s="900"/>
    </row>
    <row r="206" spans="17:24" hidden="1">
      <c r="Q206" s="900"/>
      <c r="R206" s="900"/>
      <c r="S206" s="900"/>
      <c r="T206" s="900"/>
      <c r="U206" s="900"/>
      <c r="V206" s="900"/>
      <c r="W206" s="900"/>
      <c r="X206" s="900"/>
    </row>
    <row r="207" spans="17:24" hidden="1">
      <c r="Q207" s="900"/>
      <c r="R207" s="900"/>
      <c r="S207" s="900"/>
      <c r="T207" s="900"/>
      <c r="U207" s="900"/>
      <c r="V207" s="900"/>
      <c r="W207" s="900"/>
      <c r="X207" s="900"/>
    </row>
    <row r="208" spans="17:24" hidden="1">
      <c r="Q208" s="900"/>
      <c r="R208" s="900"/>
      <c r="S208" s="900"/>
      <c r="T208" s="900"/>
      <c r="U208" s="900"/>
      <c r="V208" s="900"/>
      <c r="W208" s="900"/>
      <c r="X208" s="900"/>
    </row>
    <row r="209" spans="17:24" hidden="1">
      <c r="Q209" s="900"/>
      <c r="R209" s="900"/>
      <c r="S209" s="900"/>
      <c r="T209" s="900"/>
      <c r="U209" s="900"/>
      <c r="V209" s="900"/>
      <c r="W209" s="900"/>
      <c r="X209" s="900"/>
    </row>
    <row r="210" spans="17:24" hidden="1">
      <c r="Q210" s="900"/>
      <c r="R210" s="900"/>
      <c r="S210" s="900"/>
      <c r="T210" s="900"/>
      <c r="U210" s="900"/>
      <c r="V210" s="900"/>
      <c r="W210" s="900"/>
      <c r="X210" s="900"/>
    </row>
    <row r="211" spans="17:24" hidden="1">
      <c r="Q211" s="900"/>
      <c r="R211" s="900"/>
      <c r="S211" s="900"/>
      <c r="T211" s="900"/>
      <c r="U211" s="900"/>
      <c r="V211" s="900"/>
      <c r="W211" s="900"/>
      <c r="X211" s="900"/>
    </row>
    <row r="212" spans="17:24" hidden="1">
      <c r="Q212" s="900"/>
      <c r="R212" s="900"/>
      <c r="S212" s="900"/>
      <c r="T212" s="900"/>
      <c r="U212" s="900"/>
      <c r="V212" s="900"/>
      <c r="W212" s="900"/>
      <c r="X212" s="900"/>
    </row>
    <row r="213" spans="17:24" hidden="1">
      <c r="Q213" s="900"/>
      <c r="R213" s="900"/>
      <c r="S213" s="900"/>
      <c r="T213" s="900"/>
      <c r="U213" s="900"/>
      <c r="V213" s="900"/>
      <c r="W213" s="900"/>
      <c r="X213" s="900"/>
    </row>
    <row r="214" spans="17:24" hidden="1">
      <c r="Q214" s="900"/>
      <c r="R214" s="900"/>
      <c r="S214" s="900"/>
      <c r="T214" s="900"/>
      <c r="U214" s="900"/>
      <c r="V214" s="900"/>
      <c r="W214" s="900"/>
      <c r="X214" s="900"/>
    </row>
    <row r="215" spans="17:24" hidden="1">
      <c r="Q215" s="900"/>
      <c r="R215" s="900"/>
      <c r="S215" s="900"/>
      <c r="T215" s="900"/>
      <c r="U215" s="900"/>
      <c r="V215" s="900"/>
      <c r="W215" s="900"/>
      <c r="X215" s="900"/>
    </row>
    <row r="216" spans="17:24" hidden="1">
      <c r="Q216" s="900"/>
      <c r="R216" s="900"/>
      <c r="S216" s="900"/>
      <c r="T216" s="900"/>
      <c r="U216" s="900"/>
      <c r="V216" s="900"/>
      <c r="W216" s="900"/>
      <c r="X216" s="900"/>
    </row>
    <row r="217" spans="17:24" hidden="1">
      <c r="Q217" s="900"/>
      <c r="R217" s="900"/>
      <c r="S217" s="900"/>
      <c r="T217" s="900"/>
      <c r="U217" s="900"/>
      <c r="V217" s="900"/>
      <c r="W217" s="900"/>
      <c r="X217" s="900"/>
    </row>
    <row r="218" spans="17:24" hidden="1">
      <c r="Q218" s="900"/>
      <c r="R218" s="900"/>
      <c r="S218" s="900"/>
      <c r="T218" s="900"/>
      <c r="U218" s="900"/>
      <c r="V218" s="900"/>
      <c r="W218" s="900"/>
      <c r="X218" s="900"/>
    </row>
    <row r="219" spans="17:24" hidden="1">
      <c r="Q219" s="900"/>
      <c r="R219" s="900"/>
      <c r="S219" s="900"/>
      <c r="T219" s="900"/>
      <c r="U219" s="900"/>
      <c r="V219" s="900"/>
      <c r="W219" s="900"/>
      <c r="X219" s="900"/>
    </row>
    <row r="220" spans="17:24" hidden="1">
      <c r="Q220" s="900"/>
      <c r="R220" s="900"/>
      <c r="S220" s="900"/>
      <c r="T220" s="900"/>
      <c r="U220" s="900"/>
      <c r="V220" s="900"/>
      <c r="W220" s="900"/>
      <c r="X220" s="900"/>
    </row>
    <row r="221" spans="17:24" hidden="1">
      <c r="Q221" s="900"/>
      <c r="R221" s="900"/>
      <c r="S221" s="900"/>
      <c r="T221" s="900"/>
      <c r="U221" s="900"/>
      <c r="V221" s="900"/>
      <c r="W221" s="900"/>
      <c r="X221" s="900"/>
    </row>
    <row r="222" spans="17:24" hidden="1">
      <c r="Q222" s="900"/>
      <c r="R222" s="900"/>
      <c r="S222" s="900"/>
      <c r="T222" s="900"/>
      <c r="U222" s="900"/>
      <c r="V222" s="900"/>
      <c r="W222" s="900"/>
      <c r="X222" s="900"/>
    </row>
    <row r="223" spans="17:24" hidden="1">
      <c r="Q223" s="900"/>
      <c r="R223" s="900"/>
      <c r="S223" s="900"/>
      <c r="T223" s="900"/>
      <c r="U223" s="900"/>
      <c r="V223" s="900"/>
      <c r="W223" s="900"/>
      <c r="X223" s="900"/>
    </row>
    <row r="224" spans="17:24" hidden="1">
      <c r="Q224" s="900"/>
      <c r="R224" s="900"/>
      <c r="S224" s="900"/>
      <c r="T224" s="900"/>
      <c r="U224" s="900"/>
      <c r="V224" s="900"/>
      <c r="W224" s="900"/>
      <c r="X224" s="900"/>
    </row>
    <row r="225" spans="17:24" hidden="1">
      <c r="Q225" s="900"/>
      <c r="R225" s="900"/>
      <c r="S225" s="900"/>
      <c r="T225" s="900"/>
      <c r="U225" s="900"/>
      <c r="V225" s="900"/>
      <c r="W225" s="900"/>
      <c r="X225" s="900"/>
    </row>
    <row r="226" spans="17:24" hidden="1">
      <c r="Q226" s="900"/>
      <c r="R226" s="900"/>
      <c r="S226" s="900"/>
      <c r="T226" s="900"/>
      <c r="U226" s="900"/>
      <c r="V226" s="900"/>
      <c r="W226" s="900"/>
      <c r="X226" s="900"/>
    </row>
    <row r="227" spans="17:24" hidden="1">
      <c r="Q227" s="900"/>
      <c r="R227" s="900"/>
      <c r="S227" s="900"/>
      <c r="T227" s="900"/>
      <c r="U227" s="900"/>
      <c r="V227" s="900"/>
      <c r="W227" s="900"/>
      <c r="X227" s="900"/>
    </row>
    <row r="228" spans="17:24" hidden="1">
      <c r="Q228" s="900"/>
      <c r="R228" s="900"/>
      <c r="S228" s="900"/>
      <c r="T228" s="900"/>
      <c r="U228" s="900"/>
      <c r="V228" s="900"/>
      <c r="W228" s="900"/>
      <c r="X228" s="900"/>
    </row>
    <row r="229" spans="17:24" hidden="1">
      <c r="Q229" s="900"/>
      <c r="R229" s="900"/>
      <c r="S229" s="900"/>
      <c r="T229" s="900"/>
      <c r="U229" s="900"/>
      <c r="V229" s="900"/>
      <c r="W229" s="900"/>
      <c r="X229" s="900"/>
    </row>
    <row r="230" spans="17:24" hidden="1">
      <c r="Q230" s="900"/>
      <c r="R230" s="900"/>
      <c r="S230" s="900"/>
      <c r="T230" s="900"/>
      <c r="U230" s="900"/>
      <c r="V230" s="900"/>
      <c r="W230" s="900"/>
      <c r="X230" s="900"/>
    </row>
    <row r="231" spans="17:24" hidden="1">
      <c r="Q231" s="900"/>
      <c r="R231" s="900"/>
      <c r="S231" s="900"/>
      <c r="T231" s="900"/>
      <c r="U231" s="900"/>
      <c r="V231" s="900"/>
      <c r="W231" s="900"/>
      <c r="X231" s="900"/>
    </row>
    <row r="232" spans="17:24" hidden="1">
      <c r="Q232" s="900"/>
      <c r="R232" s="900"/>
      <c r="S232" s="900"/>
      <c r="T232" s="900"/>
      <c r="U232" s="900"/>
      <c r="V232" s="900"/>
      <c r="W232" s="900"/>
      <c r="X232" s="900"/>
    </row>
    <row r="233" spans="17:24" hidden="1">
      <c r="Q233" s="900"/>
      <c r="R233" s="900"/>
      <c r="S233" s="900"/>
      <c r="T233" s="900"/>
      <c r="U233" s="900"/>
      <c r="V233" s="900"/>
      <c r="W233" s="900"/>
      <c r="X233" s="900"/>
    </row>
    <row r="234" spans="17:24" hidden="1">
      <c r="Q234" s="900"/>
      <c r="R234" s="900"/>
      <c r="S234" s="900"/>
      <c r="T234" s="900"/>
      <c r="U234" s="900"/>
      <c r="V234" s="900"/>
      <c r="W234" s="900"/>
      <c r="X234" s="900"/>
    </row>
    <row r="235" spans="17:24" hidden="1">
      <c r="Q235" s="900"/>
      <c r="R235" s="900"/>
      <c r="S235" s="900"/>
      <c r="T235" s="900"/>
      <c r="U235" s="900"/>
      <c r="V235" s="900"/>
      <c r="W235" s="900"/>
      <c r="X235" s="900"/>
    </row>
    <row r="236" spans="17:24" hidden="1">
      <c r="Q236" s="900"/>
      <c r="R236" s="900"/>
      <c r="S236" s="900"/>
      <c r="T236" s="900"/>
      <c r="U236" s="900"/>
      <c r="V236" s="900"/>
      <c r="W236" s="900"/>
      <c r="X236" s="900"/>
    </row>
    <row r="237" spans="17:24" hidden="1">
      <c r="Q237" s="900"/>
      <c r="R237" s="900"/>
      <c r="S237" s="900"/>
      <c r="T237" s="900"/>
      <c r="U237" s="900"/>
      <c r="V237" s="900"/>
      <c r="W237" s="900"/>
      <c r="X237" s="900"/>
    </row>
    <row r="238" spans="17:24" hidden="1">
      <c r="Q238" s="900"/>
      <c r="R238" s="900"/>
      <c r="S238" s="900"/>
      <c r="T238" s="900"/>
      <c r="U238" s="900"/>
      <c r="V238" s="900"/>
      <c r="W238" s="900"/>
      <c r="X238" s="900"/>
    </row>
    <row r="239" spans="17:24" hidden="1">
      <c r="Q239" s="900"/>
      <c r="R239" s="900"/>
      <c r="S239" s="900"/>
      <c r="T239" s="900"/>
      <c r="U239" s="900"/>
      <c r="V239" s="900"/>
      <c r="W239" s="900"/>
      <c r="X239" s="900"/>
    </row>
    <row r="240" spans="17:24" hidden="1">
      <c r="Q240" s="900"/>
      <c r="R240" s="900"/>
      <c r="S240" s="900"/>
      <c r="T240" s="900"/>
      <c r="U240" s="900"/>
      <c r="V240" s="900"/>
      <c r="W240" s="900"/>
      <c r="X240" s="900"/>
    </row>
    <row r="241" spans="17:24" hidden="1">
      <c r="Q241" s="900"/>
      <c r="R241" s="900"/>
      <c r="S241" s="900"/>
      <c r="T241" s="900"/>
      <c r="U241" s="900"/>
      <c r="V241" s="900"/>
      <c r="W241" s="900"/>
      <c r="X241" s="900"/>
    </row>
    <row r="242" spans="17:24" hidden="1">
      <c r="Q242" s="900"/>
      <c r="R242" s="900"/>
      <c r="S242" s="900"/>
      <c r="T242" s="900"/>
      <c r="U242" s="900"/>
      <c r="V242" s="900"/>
      <c r="W242" s="900"/>
      <c r="X242" s="900"/>
    </row>
    <row r="243" spans="17:24" hidden="1">
      <c r="Q243" s="900"/>
      <c r="R243" s="900"/>
      <c r="S243" s="900"/>
      <c r="T243" s="900"/>
      <c r="U243" s="900"/>
      <c r="V243" s="900"/>
      <c r="W243" s="900"/>
      <c r="X243" s="900"/>
    </row>
    <row r="244" spans="17:24" hidden="1">
      <c r="Q244" s="900"/>
      <c r="R244" s="900"/>
      <c r="S244" s="900"/>
      <c r="T244" s="900"/>
      <c r="U244" s="900"/>
      <c r="V244" s="900"/>
      <c r="W244" s="900"/>
      <c r="X244" s="900"/>
    </row>
    <row r="245" spans="17:24" hidden="1">
      <c r="Q245" s="900"/>
      <c r="R245" s="900"/>
      <c r="S245" s="900"/>
      <c r="T245" s="900"/>
      <c r="U245" s="900"/>
      <c r="V245" s="900"/>
      <c r="W245" s="900"/>
      <c r="X245" s="900"/>
    </row>
    <row r="246" spans="17:24" hidden="1">
      <c r="Q246" s="900"/>
      <c r="R246" s="900"/>
      <c r="S246" s="900"/>
      <c r="T246" s="900"/>
      <c r="U246" s="900"/>
      <c r="V246" s="900"/>
      <c r="W246" s="900"/>
      <c r="X246" s="900"/>
    </row>
    <row r="247" spans="17:24" hidden="1">
      <c r="Q247" s="900"/>
      <c r="R247" s="900"/>
      <c r="S247" s="900"/>
      <c r="T247" s="900"/>
      <c r="U247" s="900"/>
      <c r="V247" s="900"/>
      <c r="W247" s="900"/>
      <c r="X247" s="900"/>
    </row>
    <row r="248" spans="17:24" hidden="1">
      <c r="Q248" s="900"/>
      <c r="R248" s="900"/>
      <c r="S248" s="900"/>
      <c r="T248" s="900"/>
      <c r="U248" s="900"/>
      <c r="V248" s="900"/>
      <c r="W248" s="900"/>
      <c r="X248" s="900"/>
    </row>
    <row r="249" spans="17:24" hidden="1">
      <c r="Q249" s="900"/>
      <c r="R249" s="900"/>
      <c r="S249" s="900"/>
      <c r="T249" s="900"/>
      <c r="U249" s="900"/>
      <c r="V249" s="900"/>
      <c r="W249" s="900"/>
      <c r="X249" s="900"/>
    </row>
    <row r="250" spans="17:24" hidden="1">
      <c r="Q250" s="900"/>
      <c r="R250" s="900"/>
      <c r="S250" s="900"/>
      <c r="T250" s="900"/>
      <c r="U250" s="900"/>
      <c r="V250" s="900"/>
      <c r="W250" s="900"/>
      <c r="X250" s="900"/>
    </row>
    <row r="251" spans="17:24" hidden="1">
      <c r="Q251" s="900"/>
      <c r="R251" s="900"/>
      <c r="S251" s="900"/>
      <c r="T251" s="900"/>
      <c r="U251" s="900"/>
      <c r="V251" s="900"/>
      <c r="W251" s="900"/>
      <c r="X251" s="900"/>
    </row>
    <row r="252" spans="17:24" hidden="1">
      <c r="Q252" s="900"/>
      <c r="R252" s="900"/>
      <c r="S252" s="900"/>
      <c r="T252" s="900"/>
      <c r="U252" s="900"/>
      <c r="V252" s="900"/>
      <c r="W252" s="900"/>
      <c r="X252" s="900"/>
    </row>
    <row r="253" spans="17:24" hidden="1">
      <c r="Q253" s="900"/>
      <c r="R253" s="900"/>
      <c r="S253" s="900"/>
      <c r="T253" s="900"/>
      <c r="U253" s="900"/>
      <c r="V253" s="900"/>
      <c r="W253" s="900"/>
      <c r="X253" s="900"/>
    </row>
    <row r="254" spans="17:24" hidden="1">
      <c r="Q254" s="900"/>
      <c r="R254" s="900"/>
      <c r="S254" s="900"/>
      <c r="T254" s="900"/>
      <c r="U254" s="900"/>
      <c r="V254" s="900"/>
      <c r="W254" s="900"/>
      <c r="X254" s="900"/>
    </row>
    <row r="255" spans="17:24" hidden="1">
      <c r="Q255" s="900"/>
      <c r="R255" s="900"/>
      <c r="S255" s="900"/>
      <c r="T255" s="900"/>
      <c r="U255" s="900"/>
      <c r="V255" s="900"/>
      <c r="W255" s="900"/>
      <c r="X255" s="900"/>
    </row>
    <row r="256" spans="17:24" hidden="1">
      <c r="Q256" s="900"/>
      <c r="R256" s="900"/>
      <c r="S256" s="900"/>
      <c r="T256" s="900"/>
      <c r="U256" s="900"/>
      <c r="V256" s="900"/>
      <c r="W256" s="900"/>
      <c r="X256" s="900"/>
    </row>
    <row r="257" spans="17:24" hidden="1">
      <c r="Q257" s="900"/>
      <c r="R257" s="900"/>
      <c r="S257" s="900"/>
      <c r="T257" s="900"/>
      <c r="U257" s="900"/>
      <c r="V257" s="900"/>
      <c r="W257" s="900"/>
      <c r="X257" s="900"/>
    </row>
    <row r="258" spans="17:24" hidden="1">
      <c r="Q258" s="900"/>
      <c r="R258" s="900"/>
      <c r="S258" s="900"/>
      <c r="T258" s="900"/>
      <c r="U258" s="900"/>
      <c r="V258" s="900"/>
      <c r="W258" s="900"/>
      <c r="X258" s="900"/>
    </row>
    <row r="259" spans="17:24" hidden="1">
      <c r="Q259" s="900"/>
      <c r="R259" s="900"/>
      <c r="S259" s="900"/>
      <c r="T259" s="900"/>
      <c r="U259" s="900"/>
      <c r="V259" s="900"/>
      <c r="W259" s="900"/>
      <c r="X259" s="900"/>
    </row>
    <row r="260" spans="17:24" hidden="1">
      <c r="Q260" s="900"/>
      <c r="R260" s="900"/>
      <c r="S260" s="900"/>
      <c r="T260" s="900"/>
      <c r="U260" s="900"/>
      <c r="V260" s="900"/>
      <c r="W260" s="900"/>
      <c r="X260" s="900"/>
    </row>
    <row r="261" spans="17:24" hidden="1">
      <c r="Q261" s="900"/>
      <c r="R261" s="900"/>
      <c r="S261" s="900"/>
      <c r="T261" s="900"/>
      <c r="U261" s="900"/>
      <c r="V261" s="900"/>
      <c r="W261" s="900"/>
      <c r="X261" s="900"/>
    </row>
    <row r="262" spans="17:24" hidden="1">
      <c r="Q262" s="900"/>
      <c r="R262" s="900"/>
      <c r="S262" s="900"/>
      <c r="T262" s="900"/>
      <c r="U262" s="900"/>
      <c r="V262" s="900"/>
      <c r="W262" s="900"/>
      <c r="X262" s="900"/>
    </row>
    <row r="263" spans="17:24" hidden="1">
      <c r="Q263" s="900"/>
      <c r="R263" s="900"/>
      <c r="S263" s="900"/>
      <c r="T263" s="900"/>
      <c r="U263" s="900"/>
      <c r="V263" s="900"/>
      <c r="W263" s="900"/>
      <c r="X263" s="900"/>
    </row>
    <row r="264" spans="17:24" hidden="1">
      <c r="Q264" s="900"/>
      <c r="R264" s="900"/>
      <c r="S264" s="900"/>
      <c r="T264" s="900"/>
      <c r="U264" s="900"/>
      <c r="V264" s="900"/>
      <c r="W264" s="900"/>
      <c r="X264" s="900"/>
    </row>
    <row r="265" spans="17:24" hidden="1">
      <c r="Q265" s="900"/>
      <c r="R265" s="900"/>
      <c r="S265" s="900"/>
      <c r="T265" s="900"/>
      <c r="U265" s="900"/>
      <c r="V265" s="900"/>
      <c r="W265" s="900"/>
      <c r="X265" s="900"/>
    </row>
    <row r="266" spans="17:24" hidden="1">
      <c r="Q266" s="900"/>
      <c r="R266" s="900"/>
      <c r="S266" s="900"/>
      <c r="T266" s="900"/>
      <c r="U266" s="900"/>
      <c r="V266" s="900"/>
      <c r="W266" s="900"/>
      <c r="X266" s="900"/>
    </row>
    <row r="267" spans="17:24" hidden="1">
      <c r="Q267" s="900"/>
      <c r="R267" s="900"/>
      <c r="S267" s="900"/>
      <c r="T267" s="900"/>
      <c r="U267" s="900"/>
      <c r="V267" s="900"/>
      <c r="W267" s="900"/>
      <c r="X267" s="900"/>
    </row>
    <row r="268" spans="17:24" hidden="1">
      <c r="Q268" s="900"/>
      <c r="R268" s="900"/>
      <c r="S268" s="900"/>
      <c r="T268" s="900"/>
      <c r="U268" s="900"/>
      <c r="V268" s="900"/>
      <c r="W268" s="900"/>
      <c r="X268" s="900"/>
    </row>
    <row r="269" spans="17:24" hidden="1">
      <c r="Q269" s="900"/>
      <c r="R269" s="900"/>
      <c r="S269" s="900"/>
      <c r="T269" s="900"/>
      <c r="U269" s="900"/>
      <c r="V269" s="900"/>
      <c r="W269" s="900"/>
      <c r="X269" s="900"/>
    </row>
    <row r="270" spans="17:24" hidden="1">
      <c r="Q270" s="900"/>
      <c r="R270" s="900"/>
      <c r="S270" s="900"/>
      <c r="T270" s="900"/>
      <c r="U270" s="900"/>
      <c r="V270" s="900"/>
      <c r="W270" s="900"/>
      <c r="X270" s="900"/>
    </row>
    <row r="271" spans="17:24" hidden="1">
      <c r="Q271" s="900"/>
      <c r="R271" s="900"/>
      <c r="S271" s="900"/>
      <c r="T271" s="900"/>
      <c r="U271" s="900"/>
      <c r="V271" s="900"/>
      <c r="W271" s="900"/>
      <c r="X271" s="900"/>
    </row>
    <row r="272" spans="17:24" hidden="1">
      <c r="Q272" s="900"/>
      <c r="R272" s="900"/>
      <c r="S272" s="900"/>
      <c r="T272" s="900"/>
      <c r="U272" s="900"/>
      <c r="V272" s="900"/>
      <c r="W272" s="900"/>
      <c r="X272" s="900"/>
    </row>
    <row r="273" spans="17:24" hidden="1">
      <c r="Q273" s="900"/>
      <c r="R273" s="900"/>
      <c r="S273" s="900"/>
      <c r="T273" s="900"/>
      <c r="U273" s="900"/>
      <c r="V273" s="900"/>
      <c r="W273" s="900"/>
      <c r="X273" s="900"/>
    </row>
    <row r="274" spans="17:24" hidden="1">
      <c r="Q274" s="900"/>
      <c r="R274" s="900"/>
      <c r="S274" s="900"/>
      <c r="T274" s="900"/>
      <c r="U274" s="900"/>
      <c r="V274" s="900"/>
      <c r="W274" s="900"/>
      <c r="X274" s="900"/>
    </row>
    <row r="275" spans="17:24" hidden="1">
      <c r="Q275" s="900"/>
      <c r="R275" s="900"/>
      <c r="S275" s="900"/>
      <c r="T275" s="900"/>
      <c r="U275" s="900"/>
      <c r="V275" s="900"/>
      <c r="W275" s="900"/>
      <c r="X275" s="900"/>
    </row>
    <row r="276" spans="17:24" hidden="1">
      <c r="Q276" s="900"/>
      <c r="R276" s="900"/>
      <c r="S276" s="900"/>
      <c r="T276" s="900"/>
      <c r="U276" s="900"/>
      <c r="V276" s="900"/>
      <c r="W276" s="900"/>
      <c r="X276" s="900"/>
    </row>
    <row r="277" spans="17:24" hidden="1">
      <c r="Q277" s="900"/>
      <c r="R277" s="900"/>
      <c r="S277" s="900"/>
      <c r="T277" s="900"/>
      <c r="U277" s="900"/>
      <c r="V277" s="900"/>
      <c r="W277" s="900"/>
      <c r="X277" s="900"/>
    </row>
    <row r="278" spans="17:24" hidden="1">
      <c r="Q278" s="900"/>
      <c r="R278" s="900"/>
      <c r="S278" s="900"/>
      <c r="T278" s="900"/>
      <c r="U278" s="900"/>
      <c r="V278" s="900"/>
      <c r="W278" s="900"/>
      <c r="X278" s="900"/>
    </row>
    <row r="279" spans="17:24" hidden="1">
      <c r="Q279" s="900"/>
      <c r="R279" s="900"/>
      <c r="S279" s="900"/>
      <c r="T279" s="900"/>
      <c r="U279" s="900"/>
      <c r="V279" s="900"/>
      <c r="W279" s="900"/>
      <c r="X279" s="900"/>
    </row>
    <row r="280" spans="17:24" hidden="1">
      <c r="Q280" s="900"/>
      <c r="R280" s="900"/>
      <c r="S280" s="900"/>
      <c r="T280" s="900"/>
      <c r="U280" s="900"/>
      <c r="V280" s="900"/>
      <c r="W280" s="900"/>
      <c r="X280" s="900"/>
    </row>
    <row r="281" spans="17:24" hidden="1">
      <c r="Q281" s="900"/>
      <c r="R281" s="900"/>
      <c r="S281" s="900"/>
      <c r="T281" s="900"/>
      <c r="U281" s="900"/>
      <c r="V281" s="900"/>
      <c r="W281" s="900"/>
      <c r="X281" s="900"/>
    </row>
    <row r="282" spans="17:24" hidden="1">
      <c r="Q282" s="900"/>
      <c r="R282" s="900"/>
      <c r="S282" s="900"/>
      <c r="T282" s="900"/>
      <c r="U282" s="900"/>
      <c r="V282" s="900"/>
      <c r="W282" s="900"/>
      <c r="X282" s="900"/>
    </row>
    <row r="283" spans="17:24" hidden="1">
      <c r="Q283" s="900"/>
      <c r="R283" s="900"/>
      <c r="S283" s="900"/>
      <c r="T283" s="900"/>
      <c r="U283" s="900"/>
      <c r="V283" s="900"/>
      <c r="W283" s="900"/>
      <c r="X283" s="900"/>
    </row>
    <row r="284" spans="17:24" hidden="1">
      <c r="Q284" s="900"/>
      <c r="R284" s="900"/>
      <c r="S284" s="900"/>
      <c r="T284" s="900"/>
      <c r="U284" s="900"/>
      <c r="V284" s="900"/>
      <c r="W284" s="900"/>
      <c r="X284" s="900"/>
    </row>
    <row r="285" spans="17:24" hidden="1">
      <c r="Q285" s="900"/>
      <c r="R285" s="900"/>
      <c r="S285" s="900"/>
      <c r="T285" s="900"/>
      <c r="U285" s="900"/>
      <c r="V285" s="900"/>
      <c r="W285" s="900"/>
      <c r="X285" s="900"/>
    </row>
    <row r="286" spans="17:24" hidden="1">
      <c r="Q286" s="900"/>
      <c r="R286" s="900"/>
      <c r="S286" s="900"/>
      <c r="T286" s="900"/>
      <c r="U286" s="900"/>
      <c r="V286" s="900"/>
      <c r="W286" s="900"/>
      <c r="X286" s="900"/>
    </row>
    <row r="287" spans="17:24" hidden="1">
      <c r="Q287" s="900"/>
      <c r="R287" s="900"/>
      <c r="S287" s="900"/>
      <c r="T287" s="900"/>
      <c r="U287" s="900"/>
      <c r="V287" s="900"/>
      <c r="W287" s="900"/>
      <c r="X287" s="900"/>
    </row>
    <row r="288" spans="17:24" hidden="1">
      <c r="Q288" s="900"/>
      <c r="R288" s="900"/>
      <c r="S288" s="900"/>
      <c r="T288" s="900"/>
      <c r="U288" s="900"/>
      <c r="V288" s="900"/>
      <c r="W288" s="900"/>
      <c r="X288" s="900"/>
    </row>
    <row r="289" spans="17:24" hidden="1">
      <c r="Q289" s="900"/>
      <c r="R289" s="900"/>
      <c r="S289" s="900"/>
      <c r="T289" s="900"/>
      <c r="U289" s="900"/>
      <c r="V289" s="900"/>
      <c r="W289" s="900"/>
      <c r="X289" s="900"/>
    </row>
    <row r="290" spans="17:24" hidden="1">
      <c r="Q290" s="900"/>
      <c r="R290" s="900"/>
      <c r="S290" s="900"/>
      <c r="T290" s="900"/>
      <c r="U290" s="900"/>
      <c r="V290" s="900"/>
      <c r="W290" s="900"/>
      <c r="X290" s="900"/>
    </row>
    <row r="291" spans="17:24" hidden="1">
      <c r="Q291" s="900"/>
      <c r="R291" s="900"/>
      <c r="S291" s="900"/>
      <c r="T291" s="900"/>
      <c r="U291" s="900"/>
      <c r="V291" s="900"/>
      <c r="W291" s="900"/>
      <c r="X291" s="900"/>
    </row>
    <row r="292" spans="17:24" hidden="1">
      <c r="Q292" s="900"/>
      <c r="R292" s="900"/>
      <c r="S292" s="900"/>
      <c r="T292" s="900"/>
      <c r="U292" s="900"/>
      <c r="V292" s="900"/>
      <c r="W292" s="900"/>
      <c r="X292" s="900"/>
    </row>
    <row r="293" spans="17:24" hidden="1">
      <c r="Q293" s="900"/>
      <c r="R293" s="900"/>
      <c r="S293" s="900"/>
      <c r="T293" s="900"/>
      <c r="U293" s="900"/>
      <c r="V293" s="900"/>
      <c r="W293" s="900"/>
      <c r="X293" s="900"/>
    </row>
    <row r="294" spans="17:24" hidden="1">
      <c r="Q294" s="900"/>
      <c r="R294" s="900"/>
      <c r="S294" s="900"/>
      <c r="T294" s="900"/>
      <c r="U294" s="900"/>
      <c r="V294" s="900"/>
      <c r="W294" s="900"/>
      <c r="X294" s="900"/>
    </row>
    <row r="295" spans="17:24" hidden="1">
      <c r="Q295" s="900"/>
      <c r="R295" s="900"/>
      <c r="S295" s="900"/>
      <c r="T295" s="900"/>
      <c r="U295" s="900"/>
      <c r="V295" s="900"/>
      <c r="W295" s="900"/>
      <c r="X295" s="900"/>
    </row>
    <row r="296" spans="17:24" hidden="1">
      <c r="Q296" s="900"/>
      <c r="R296" s="900"/>
      <c r="S296" s="900"/>
      <c r="T296" s="900"/>
      <c r="U296" s="900"/>
      <c r="V296" s="900"/>
      <c r="W296" s="900"/>
      <c r="X296" s="900"/>
    </row>
    <row r="297" spans="17:24" hidden="1">
      <c r="Q297" s="900"/>
      <c r="R297" s="900"/>
      <c r="S297" s="900"/>
      <c r="T297" s="900"/>
      <c r="U297" s="900"/>
      <c r="V297" s="900"/>
      <c r="W297" s="900"/>
      <c r="X297" s="900"/>
    </row>
    <row r="298" spans="17:24" hidden="1">
      <c r="Q298" s="900"/>
      <c r="R298" s="900"/>
      <c r="S298" s="900"/>
      <c r="T298" s="900"/>
      <c r="U298" s="900"/>
      <c r="V298" s="900"/>
      <c r="W298" s="900"/>
      <c r="X298" s="900"/>
    </row>
    <row r="299" spans="17:24" hidden="1">
      <c r="Q299" s="900"/>
      <c r="R299" s="900"/>
      <c r="S299" s="900"/>
      <c r="T299" s="900"/>
      <c r="U299" s="900"/>
      <c r="V299" s="900"/>
      <c r="W299" s="900"/>
      <c r="X299" s="900"/>
    </row>
    <row r="300" spans="17:24" hidden="1">
      <c r="Q300" s="900"/>
      <c r="R300" s="900"/>
      <c r="S300" s="900"/>
      <c r="T300" s="900"/>
      <c r="U300" s="900"/>
      <c r="V300" s="900"/>
      <c r="W300" s="900"/>
      <c r="X300" s="900"/>
    </row>
    <row r="301" spans="17:24" hidden="1">
      <c r="Q301" s="900"/>
      <c r="R301" s="900"/>
      <c r="S301" s="900"/>
      <c r="T301" s="900"/>
      <c r="U301" s="900"/>
      <c r="V301" s="900"/>
      <c r="W301" s="900"/>
      <c r="X301" s="900"/>
    </row>
    <row r="302" spans="17:24" hidden="1">
      <c r="Q302" s="900"/>
      <c r="R302" s="900"/>
      <c r="S302" s="900"/>
      <c r="T302" s="900"/>
      <c r="U302" s="900"/>
      <c r="V302" s="900"/>
      <c r="W302" s="900"/>
      <c r="X302" s="900"/>
    </row>
    <row r="303" spans="17:24" hidden="1">
      <c r="Q303" s="900"/>
      <c r="R303" s="900"/>
      <c r="S303" s="900"/>
      <c r="T303" s="900"/>
      <c r="U303" s="900"/>
      <c r="V303" s="900"/>
      <c r="W303" s="900"/>
      <c r="X303" s="900"/>
    </row>
    <row r="304" spans="17:24" hidden="1">
      <c r="Q304" s="900"/>
      <c r="R304" s="900"/>
      <c r="S304" s="900"/>
      <c r="T304" s="900"/>
      <c r="U304" s="900"/>
      <c r="V304" s="900"/>
      <c r="W304" s="900"/>
      <c r="X304" s="900"/>
    </row>
    <row r="305" spans="17:24" hidden="1">
      <c r="Q305" s="900"/>
      <c r="R305" s="900"/>
      <c r="S305" s="900"/>
      <c r="T305" s="900"/>
      <c r="U305" s="900"/>
      <c r="V305" s="900"/>
      <c r="W305" s="900"/>
      <c r="X305" s="900"/>
    </row>
    <row r="306" spans="17:24" hidden="1">
      <c r="Q306" s="900"/>
      <c r="R306" s="900"/>
      <c r="S306" s="900"/>
      <c r="T306" s="900"/>
      <c r="U306" s="900"/>
      <c r="V306" s="900"/>
      <c r="W306" s="900"/>
      <c r="X306" s="900"/>
    </row>
    <row r="307" spans="17:24" hidden="1">
      <c r="Q307" s="900"/>
      <c r="R307" s="900"/>
      <c r="S307" s="900"/>
      <c r="T307" s="900"/>
      <c r="U307" s="900"/>
      <c r="V307" s="900"/>
      <c r="W307" s="900"/>
      <c r="X307" s="900"/>
    </row>
    <row r="308" spans="17:24" hidden="1">
      <c r="Q308" s="900"/>
      <c r="R308" s="900"/>
      <c r="S308" s="900"/>
      <c r="T308" s="900"/>
      <c r="U308" s="900"/>
      <c r="V308" s="900"/>
      <c r="W308" s="900"/>
      <c r="X308" s="900"/>
    </row>
    <row r="309" spans="17:24" hidden="1">
      <c r="Q309" s="900"/>
      <c r="R309" s="900"/>
      <c r="S309" s="900"/>
      <c r="T309" s="900"/>
      <c r="U309" s="900"/>
      <c r="V309" s="900"/>
      <c r="W309" s="900"/>
      <c r="X309" s="900"/>
    </row>
    <row r="310" spans="17:24" hidden="1">
      <c r="Q310" s="900"/>
      <c r="R310" s="900"/>
      <c r="S310" s="900"/>
      <c r="T310" s="900"/>
      <c r="U310" s="900"/>
      <c r="V310" s="900"/>
      <c r="W310" s="900"/>
      <c r="X310" s="900"/>
    </row>
    <row r="311" spans="17:24" hidden="1">
      <c r="Q311" s="900"/>
      <c r="R311" s="900"/>
      <c r="S311" s="900"/>
      <c r="T311" s="900"/>
      <c r="U311" s="900"/>
      <c r="V311" s="900"/>
      <c r="W311" s="900"/>
      <c r="X311" s="900"/>
    </row>
    <row r="312" spans="17:24" hidden="1">
      <c r="Q312" s="900"/>
      <c r="R312" s="900"/>
      <c r="S312" s="900"/>
      <c r="T312" s="900"/>
      <c r="U312" s="900"/>
      <c r="V312" s="900"/>
      <c r="W312" s="900"/>
      <c r="X312" s="900"/>
    </row>
    <row r="313" spans="17:24" hidden="1">
      <c r="Q313" s="900"/>
      <c r="R313" s="900"/>
      <c r="S313" s="900"/>
      <c r="T313" s="900"/>
      <c r="U313" s="900"/>
      <c r="V313" s="900"/>
      <c r="W313" s="900"/>
      <c r="X313" s="900"/>
    </row>
    <row r="314" spans="17:24" hidden="1">
      <c r="Q314" s="900"/>
      <c r="R314" s="900"/>
      <c r="S314" s="900"/>
      <c r="T314" s="900"/>
      <c r="U314" s="900"/>
      <c r="V314" s="900"/>
      <c r="W314" s="900"/>
      <c r="X314" s="900"/>
    </row>
    <row r="315" spans="17:24" hidden="1">
      <c r="Q315" s="900"/>
      <c r="R315" s="900"/>
      <c r="S315" s="900"/>
      <c r="T315" s="900"/>
      <c r="U315" s="900"/>
      <c r="V315" s="900"/>
      <c r="W315" s="900"/>
      <c r="X315" s="900"/>
    </row>
    <row r="316" spans="17:24" hidden="1">
      <c r="Q316" s="900"/>
      <c r="R316" s="900"/>
      <c r="S316" s="900"/>
      <c r="T316" s="900"/>
      <c r="U316" s="900"/>
      <c r="V316" s="900"/>
      <c r="W316" s="900"/>
      <c r="X316" s="900"/>
    </row>
    <row r="317" spans="17:24" hidden="1">
      <c r="Q317" s="900"/>
      <c r="R317" s="900"/>
      <c r="S317" s="900"/>
      <c r="T317" s="900"/>
      <c r="U317" s="900"/>
      <c r="V317" s="900"/>
      <c r="W317" s="900"/>
      <c r="X317" s="900"/>
    </row>
    <row r="318" spans="17:24" hidden="1">
      <c r="Q318" s="900"/>
      <c r="R318" s="900"/>
      <c r="S318" s="900"/>
      <c r="T318" s="900"/>
      <c r="U318" s="900"/>
      <c r="V318" s="900"/>
      <c r="W318" s="900"/>
      <c r="X318" s="900"/>
    </row>
    <row r="319" spans="17:24" hidden="1">
      <c r="Q319" s="900"/>
      <c r="R319" s="900"/>
      <c r="S319" s="900"/>
      <c r="T319" s="900"/>
      <c r="U319" s="900"/>
      <c r="V319" s="900"/>
      <c r="W319" s="900"/>
      <c r="X319" s="900"/>
    </row>
    <row r="320" spans="17:24" hidden="1">
      <c r="Q320" s="900"/>
      <c r="R320" s="900"/>
      <c r="S320" s="900"/>
      <c r="T320" s="900"/>
      <c r="U320" s="900"/>
      <c r="V320" s="900"/>
      <c r="W320" s="900"/>
      <c r="X320" s="900"/>
    </row>
    <row r="321" spans="17:24" hidden="1">
      <c r="Q321" s="900"/>
      <c r="R321" s="900"/>
      <c r="S321" s="900"/>
      <c r="T321" s="900"/>
      <c r="U321" s="900"/>
      <c r="V321" s="900"/>
      <c r="W321" s="900"/>
      <c r="X321" s="900"/>
    </row>
    <row r="322" spans="17:24" hidden="1">
      <c r="Q322" s="900"/>
      <c r="R322" s="900"/>
      <c r="S322" s="900"/>
      <c r="T322" s="900"/>
      <c r="U322" s="900"/>
      <c r="V322" s="900"/>
      <c r="W322" s="900"/>
      <c r="X322" s="900"/>
    </row>
    <row r="323" spans="17:24" hidden="1">
      <c r="Q323" s="900"/>
      <c r="R323" s="900"/>
      <c r="S323" s="900"/>
      <c r="T323" s="900"/>
      <c r="U323" s="900"/>
      <c r="V323" s="900"/>
      <c r="W323" s="900"/>
      <c r="X323" s="900"/>
    </row>
    <row r="324" spans="17:24" hidden="1">
      <c r="Q324" s="900"/>
      <c r="R324" s="900"/>
      <c r="S324" s="900"/>
      <c r="T324" s="900"/>
      <c r="U324" s="900"/>
      <c r="V324" s="900"/>
      <c r="W324" s="900"/>
      <c r="X324" s="900"/>
    </row>
    <row r="325" spans="17:24" hidden="1">
      <c r="Q325" s="900"/>
      <c r="R325" s="900"/>
      <c r="S325" s="900"/>
      <c r="T325" s="900"/>
      <c r="U325" s="900"/>
      <c r="V325" s="900"/>
      <c r="W325" s="900"/>
      <c r="X325" s="900"/>
    </row>
    <row r="326" spans="17:24" hidden="1">
      <c r="Q326" s="900"/>
      <c r="R326" s="900"/>
      <c r="S326" s="900"/>
      <c r="T326" s="900"/>
      <c r="U326" s="900"/>
      <c r="V326" s="900"/>
      <c r="W326" s="900"/>
      <c r="X326" s="900"/>
    </row>
    <row r="327" spans="17:24" hidden="1">
      <c r="Q327" s="900"/>
      <c r="R327" s="900"/>
      <c r="S327" s="900"/>
      <c r="T327" s="900"/>
      <c r="U327" s="900"/>
      <c r="V327" s="900"/>
      <c r="W327" s="900"/>
      <c r="X327" s="900"/>
    </row>
    <row r="328" spans="17:24" hidden="1">
      <c r="Q328" s="900"/>
      <c r="R328" s="900"/>
      <c r="S328" s="900"/>
      <c r="T328" s="900"/>
      <c r="U328" s="900"/>
      <c r="V328" s="900"/>
      <c r="W328" s="900"/>
      <c r="X328" s="900"/>
    </row>
    <row r="329" spans="17:24" hidden="1">
      <c r="Q329" s="900"/>
      <c r="R329" s="900"/>
      <c r="S329" s="900"/>
      <c r="T329" s="900"/>
      <c r="U329" s="900"/>
      <c r="V329" s="900"/>
      <c r="W329" s="900"/>
      <c r="X329" s="900"/>
    </row>
    <row r="330" spans="17:24" hidden="1">
      <c r="Q330" s="900"/>
      <c r="R330" s="900"/>
      <c r="S330" s="900"/>
      <c r="T330" s="900"/>
      <c r="U330" s="900"/>
      <c r="V330" s="900"/>
      <c r="W330" s="900"/>
      <c r="X330" s="900"/>
    </row>
    <row r="331" spans="17:24" hidden="1">
      <c r="Q331" s="900"/>
      <c r="R331" s="900"/>
      <c r="S331" s="900"/>
      <c r="T331" s="900"/>
      <c r="U331" s="900"/>
      <c r="V331" s="900"/>
      <c r="W331" s="900"/>
      <c r="X331" s="900"/>
    </row>
    <row r="332" spans="17:24" hidden="1">
      <c r="Q332" s="900"/>
      <c r="R332" s="900"/>
      <c r="S332" s="900"/>
      <c r="T332" s="900"/>
      <c r="U332" s="900"/>
      <c r="V332" s="900"/>
      <c r="W332" s="900"/>
      <c r="X332" s="900"/>
    </row>
    <row r="333" spans="17:24" hidden="1">
      <c r="Q333" s="900"/>
      <c r="R333" s="900"/>
      <c r="S333" s="900"/>
      <c r="T333" s="900"/>
      <c r="U333" s="900"/>
      <c r="V333" s="900"/>
      <c r="W333" s="900"/>
      <c r="X333" s="900"/>
    </row>
    <row r="334" spans="17:24" hidden="1">
      <c r="Q334" s="900"/>
      <c r="R334" s="900"/>
      <c r="S334" s="900"/>
      <c r="T334" s="900"/>
      <c r="U334" s="900"/>
      <c r="V334" s="900"/>
      <c r="W334" s="900"/>
      <c r="X334" s="900"/>
    </row>
    <row r="335" spans="17:24" hidden="1">
      <c r="Q335" s="900"/>
      <c r="R335" s="900"/>
      <c r="S335" s="900"/>
      <c r="T335" s="900"/>
      <c r="U335" s="900"/>
      <c r="V335" s="900"/>
      <c r="W335" s="900"/>
      <c r="X335" s="900"/>
    </row>
    <row r="336" spans="17:24" hidden="1">
      <c r="Q336" s="900"/>
      <c r="R336" s="900"/>
      <c r="S336" s="900"/>
      <c r="T336" s="900"/>
      <c r="U336" s="900"/>
      <c r="V336" s="900"/>
      <c r="W336" s="900"/>
      <c r="X336" s="900"/>
    </row>
    <row r="337" spans="17:24" hidden="1">
      <c r="Q337" s="900"/>
      <c r="R337" s="900"/>
      <c r="S337" s="900"/>
      <c r="T337" s="900"/>
      <c r="U337" s="900"/>
      <c r="V337" s="900"/>
      <c r="W337" s="900"/>
      <c r="X337" s="900"/>
    </row>
    <row r="338" spans="17:24" hidden="1">
      <c r="Q338" s="900"/>
      <c r="R338" s="900"/>
      <c r="S338" s="900"/>
      <c r="T338" s="900"/>
      <c r="U338" s="900"/>
      <c r="V338" s="900"/>
      <c r="W338" s="900"/>
      <c r="X338" s="900"/>
    </row>
    <row r="339" spans="17:24" hidden="1">
      <c r="Q339" s="900"/>
      <c r="R339" s="900"/>
      <c r="S339" s="900"/>
      <c r="T339" s="900"/>
      <c r="U339" s="900"/>
      <c r="V339" s="900"/>
      <c r="W339" s="900"/>
      <c r="X339" s="900"/>
    </row>
    <row r="340" spans="17:24" hidden="1">
      <c r="Q340" s="900"/>
      <c r="R340" s="900"/>
      <c r="S340" s="900"/>
      <c r="T340" s="900"/>
      <c r="U340" s="900"/>
      <c r="V340" s="900"/>
      <c r="W340" s="900"/>
      <c r="X340" s="900"/>
    </row>
    <row r="341" spans="17:24" hidden="1">
      <c r="Q341" s="900"/>
      <c r="R341" s="900"/>
      <c r="S341" s="900"/>
      <c r="T341" s="900"/>
      <c r="U341" s="900"/>
      <c r="V341" s="900"/>
      <c r="W341" s="900"/>
      <c r="X341" s="900"/>
    </row>
    <row r="342" spans="17:24" hidden="1">
      <c r="Q342" s="900"/>
      <c r="R342" s="900"/>
      <c r="S342" s="900"/>
      <c r="T342" s="900"/>
      <c r="U342" s="900"/>
      <c r="V342" s="900"/>
      <c r="W342" s="900"/>
      <c r="X342" s="900"/>
    </row>
    <row r="343" spans="17:24" hidden="1">
      <c r="Q343" s="900"/>
      <c r="R343" s="900"/>
      <c r="S343" s="900"/>
      <c r="T343" s="900"/>
      <c r="U343" s="900"/>
      <c r="V343" s="900"/>
      <c r="W343" s="900"/>
      <c r="X343" s="900"/>
    </row>
    <row r="344" spans="17:24" hidden="1">
      <c r="Q344" s="900"/>
      <c r="R344" s="900"/>
      <c r="S344" s="900"/>
      <c r="T344" s="900"/>
      <c r="U344" s="900"/>
      <c r="V344" s="900"/>
      <c r="W344" s="900"/>
      <c r="X344" s="900"/>
    </row>
    <row r="345" spans="17:24" hidden="1">
      <c r="Q345" s="900"/>
      <c r="R345" s="900"/>
      <c r="S345" s="900"/>
      <c r="T345" s="900"/>
      <c r="U345" s="900"/>
      <c r="V345" s="900"/>
      <c r="W345" s="900"/>
      <c r="X345" s="900"/>
    </row>
    <row r="346" spans="17:24" hidden="1">
      <c r="Q346" s="900"/>
      <c r="R346" s="900"/>
      <c r="S346" s="900"/>
      <c r="T346" s="900"/>
      <c r="U346" s="900"/>
      <c r="V346" s="900"/>
      <c r="W346" s="900"/>
      <c r="X346" s="900"/>
    </row>
    <row r="347" spans="17:24" hidden="1">
      <c r="Q347" s="900"/>
      <c r="R347" s="900"/>
      <c r="S347" s="900"/>
      <c r="T347" s="900"/>
      <c r="U347" s="900"/>
      <c r="V347" s="900"/>
      <c r="W347" s="900"/>
      <c r="X347" s="900"/>
    </row>
    <row r="348" spans="17:24" hidden="1">
      <c r="Q348" s="900"/>
      <c r="R348" s="900"/>
      <c r="S348" s="900"/>
      <c r="T348" s="900"/>
      <c r="U348" s="900"/>
      <c r="V348" s="900"/>
      <c r="W348" s="900"/>
      <c r="X348" s="900"/>
    </row>
    <row r="349" spans="17:24" hidden="1">
      <c r="Q349" s="900"/>
      <c r="R349" s="900"/>
      <c r="S349" s="900"/>
      <c r="T349" s="900"/>
      <c r="U349" s="900"/>
      <c r="V349" s="900"/>
      <c r="W349" s="900"/>
      <c r="X349" s="900"/>
    </row>
    <row r="350" spans="17:24" hidden="1">
      <c r="Q350" s="900"/>
      <c r="R350" s="900"/>
      <c r="S350" s="900"/>
      <c r="T350" s="900"/>
      <c r="U350" s="900"/>
      <c r="V350" s="900"/>
      <c r="W350" s="900"/>
      <c r="X350" s="900"/>
    </row>
    <row r="351" spans="17:24" hidden="1">
      <c r="Q351" s="900"/>
      <c r="R351" s="900"/>
      <c r="S351" s="900"/>
      <c r="T351" s="900"/>
      <c r="U351" s="900"/>
      <c r="V351" s="900"/>
      <c r="W351" s="900"/>
      <c r="X351" s="900"/>
    </row>
    <row r="352" spans="17:24" hidden="1">
      <c r="Q352" s="900"/>
      <c r="R352" s="900"/>
      <c r="S352" s="900"/>
      <c r="T352" s="900"/>
      <c r="U352" s="900"/>
      <c r="V352" s="900"/>
      <c r="W352" s="900"/>
      <c r="X352" s="900"/>
    </row>
    <row r="353" spans="17:24" hidden="1">
      <c r="Q353" s="900"/>
      <c r="R353" s="900"/>
      <c r="S353" s="900"/>
      <c r="T353" s="900"/>
      <c r="U353" s="900"/>
      <c r="V353" s="900"/>
      <c r="W353" s="900"/>
      <c r="X353" s="900"/>
    </row>
    <row r="354" spans="17:24" hidden="1">
      <c r="Q354" s="900"/>
      <c r="R354" s="900"/>
      <c r="S354" s="900"/>
      <c r="T354" s="900"/>
      <c r="U354" s="900"/>
      <c r="V354" s="900"/>
      <c r="W354" s="900"/>
      <c r="X354" s="900"/>
    </row>
    <row r="355" spans="17:24" hidden="1">
      <c r="Q355" s="900"/>
      <c r="R355" s="900"/>
      <c r="S355" s="900"/>
      <c r="T355" s="900"/>
      <c r="U355" s="900"/>
      <c r="V355" s="900"/>
      <c r="W355" s="900"/>
      <c r="X355" s="900"/>
    </row>
    <row r="356" spans="17:24" hidden="1">
      <c r="Q356" s="900"/>
      <c r="R356" s="900"/>
      <c r="S356" s="900"/>
      <c r="T356" s="900"/>
      <c r="U356" s="900"/>
      <c r="V356" s="900"/>
      <c r="W356" s="900"/>
      <c r="X356" s="900"/>
    </row>
    <row r="357" spans="17:24" hidden="1">
      <c r="Q357" s="900"/>
      <c r="R357" s="900"/>
      <c r="S357" s="900"/>
      <c r="T357" s="900"/>
      <c r="U357" s="900"/>
      <c r="V357" s="900"/>
      <c r="W357" s="900"/>
      <c r="X357" s="900"/>
    </row>
    <row r="358" spans="17:24" hidden="1">
      <c r="Q358" s="900"/>
      <c r="R358" s="900"/>
      <c r="S358" s="900"/>
      <c r="T358" s="900"/>
      <c r="U358" s="900"/>
      <c r="V358" s="900"/>
      <c r="W358" s="900"/>
      <c r="X358" s="900"/>
    </row>
    <row r="359" spans="17:24" hidden="1">
      <c r="Q359" s="900"/>
      <c r="R359" s="900"/>
      <c r="S359" s="900"/>
      <c r="T359" s="900"/>
      <c r="U359" s="900"/>
      <c r="V359" s="900"/>
      <c r="W359" s="900"/>
      <c r="X359" s="900"/>
    </row>
    <row r="360" spans="17:24" hidden="1">
      <c r="Q360" s="900"/>
      <c r="R360" s="900"/>
      <c r="S360" s="900"/>
      <c r="T360" s="900"/>
      <c r="U360" s="900"/>
      <c r="V360" s="900"/>
      <c r="W360" s="900"/>
      <c r="X360" s="900"/>
    </row>
    <row r="361" spans="17:24" hidden="1">
      <c r="Q361" s="900"/>
      <c r="R361" s="900"/>
      <c r="S361" s="900"/>
      <c r="T361" s="900"/>
      <c r="U361" s="900"/>
      <c r="V361" s="900"/>
      <c r="W361" s="900"/>
      <c r="X361" s="900"/>
    </row>
    <row r="362" spans="17:24" hidden="1">
      <c r="Q362" s="900"/>
      <c r="R362" s="900"/>
      <c r="S362" s="900"/>
      <c r="T362" s="900"/>
      <c r="U362" s="900"/>
      <c r="V362" s="900"/>
      <c r="W362" s="900"/>
      <c r="X362" s="900"/>
    </row>
    <row r="363" spans="17:24" hidden="1">
      <c r="Q363" s="900"/>
      <c r="R363" s="900"/>
      <c r="S363" s="900"/>
      <c r="T363" s="900"/>
      <c r="U363" s="900"/>
      <c r="V363" s="900"/>
      <c r="W363" s="900"/>
      <c r="X363" s="900"/>
    </row>
    <row r="364" spans="17:24" hidden="1">
      <c r="Q364" s="900"/>
      <c r="R364" s="900"/>
      <c r="S364" s="900"/>
      <c r="T364" s="900"/>
      <c r="U364" s="900"/>
      <c r="V364" s="900"/>
      <c r="W364" s="900"/>
      <c r="X364" s="900"/>
    </row>
    <row r="365" spans="17:24" hidden="1">
      <c r="Q365" s="900"/>
      <c r="R365" s="900"/>
      <c r="S365" s="900"/>
      <c r="T365" s="900"/>
      <c r="U365" s="900"/>
      <c r="V365" s="900"/>
      <c r="W365" s="900"/>
      <c r="X365" s="900"/>
    </row>
    <row r="366" spans="17:24" hidden="1">
      <c r="Q366" s="900"/>
      <c r="R366" s="900"/>
      <c r="S366" s="900"/>
      <c r="T366" s="900"/>
      <c r="U366" s="900"/>
      <c r="V366" s="900"/>
      <c r="W366" s="900"/>
      <c r="X366" s="900"/>
    </row>
    <row r="367" spans="17:24" hidden="1">
      <c r="Q367" s="900"/>
      <c r="R367" s="900"/>
      <c r="S367" s="900"/>
      <c r="T367" s="900"/>
      <c r="U367" s="900"/>
      <c r="V367" s="900"/>
      <c r="W367" s="900"/>
      <c r="X367" s="900"/>
    </row>
    <row r="368" spans="17:24" hidden="1">
      <c r="Q368" s="900"/>
      <c r="R368" s="900"/>
      <c r="S368" s="900"/>
      <c r="T368" s="900"/>
      <c r="U368" s="900"/>
      <c r="V368" s="900"/>
      <c r="W368" s="900"/>
      <c r="X368" s="900"/>
    </row>
    <row r="369" spans="17:24" hidden="1">
      <c r="Q369" s="900"/>
      <c r="R369" s="900"/>
      <c r="S369" s="900"/>
      <c r="T369" s="900"/>
      <c r="U369" s="900"/>
      <c r="V369" s="900"/>
      <c r="W369" s="900"/>
      <c r="X369" s="900"/>
    </row>
    <row r="370" spans="17:24" hidden="1">
      <c r="Q370" s="900"/>
      <c r="R370" s="900"/>
      <c r="S370" s="900"/>
      <c r="T370" s="900"/>
      <c r="U370" s="900"/>
      <c r="V370" s="900"/>
      <c r="W370" s="900"/>
      <c r="X370" s="900"/>
    </row>
    <row r="371" spans="17:24" hidden="1">
      <c r="Q371" s="900"/>
      <c r="R371" s="900"/>
      <c r="S371" s="900"/>
      <c r="T371" s="900"/>
      <c r="U371" s="900"/>
      <c r="V371" s="900"/>
      <c r="W371" s="900"/>
      <c r="X371" s="900"/>
    </row>
    <row r="372" spans="17:24" hidden="1">
      <c r="Q372" s="900"/>
      <c r="R372" s="900"/>
      <c r="S372" s="900"/>
      <c r="T372" s="900"/>
      <c r="U372" s="900"/>
      <c r="V372" s="900"/>
      <c r="W372" s="900"/>
      <c r="X372" s="900"/>
    </row>
    <row r="373" spans="17:24" hidden="1">
      <c r="Q373" s="900"/>
      <c r="R373" s="900"/>
      <c r="S373" s="900"/>
      <c r="T373" s="900"/>
      <c r="U373" s="900"/>
      <c r="V373" s="900"/>
      <c r="W373" s="900"/>
      <c r="X373" s="900"/>
    </row>
    <row r="374" spans="17:24" hidden="1">
      <c r="Q374" s="900"/>
      <c r="R374" s="900"/>
      <c r="S374" s="900"/>
      <c r="T374" s="900"/>
      <c r="U374" s="900"/>
      <c r="V374" s="900"/>
      <c r="W374" s="900"/>
      <c r="X374" s="900"/>
    </row>
    <row r="375" spans="17:24" hidden="1">
      <c r="Q375" s="900"/>
      <c r="R375" s="900"/>
      <c r="S375" s="900"/>
      <c r="T375" s="900"/>
      <c r="U375" s="900"/>
      <c r="V375" s="900"/>
      <c r="W375" s="900"/>
      <c r="X375" s="900"/>
    </row>
    <row r="376" spans="17:24" hidden="1">
      <c r="Q376" s="900"/>
      <c r="R376" s="900"/>
      <c r="S376" s="900"/>
      <c r="T376" s="900"/>
      <c r="U376" s="900"/>
      <c r="V376" s="900"/>
      <c r="W376" s="900"/>
      <c r="X376" s="900"/>
    </row>
    <row r="377" spans="17:24" hidden="1">
      <c r="Q377" s="900"/>
      <c r="R377" s="900"/>
      <c r="S377" s="900"/>
      <c r="T377" s="900"/>
      <c r="U377" s="900"/>
      <c r="V377" s="900"/>
      <c r="W377" s="900"/>
      <c r="X377" s="900"/>
    </row>
    <row r="378" spans="17:24" hidden="1">
      <c r="Q378" s="900"/>
      <c r="R378" s="900"/>
      <c r="S378" s="900"/>
      <c r="T378" s="900"/>
      <c r="U378" s="900"/>
      <c r="V378" s="900"/>
      <c r="W378" s="900"/>
      <c r="X378" s="900"/>
    </row>
    <row r="379" spans="17:24" hidden="1">
      <c r="Q379" s="900"/>
      <c r="R379" s="900"/>
      <c r="S379" s="900"/>
      <c r="T379" s="900"/>
      <c r="U379" s="900"/>
      <c r="V379" s="900"/>
      <c r="W379" s="900"/>
      <c r="X379" s="900"/>
    </row>
    <row r="380" spans="17:24" hidden="1">
      <c r="Q380" s="900"/>
      <c r="R380" s="900"/>
      <c r="S380" s="900"/>
      <c r="T380" s="900"/>
      <c r="U380" s="900"/>
      <c r="V380" s="900"/>
      <c r="W380" s="900"/>
      <c r="X380" s="900"/>
    </row>
    <row r="381" spans="17:24" hidden="1">
      <c r="Q381" s="900"/>
      <c r="R381" s="900"/>
      <c r="S381" s="900"/>
      <c r="T381" s="900"/>
      <c r="U381" s="900"/>
      <c r="V381" s="900"/>
      <c r="W381" s="900"/>
      <c r="X381" s="900"/>
    </row>
    <row r="382" spans="17:24" hidden="1">
      <c r="Q382" s="900"/>
      <c r="R382" s="900"/>
      <c r="S382" s="900"/>
      <c r="T382" s="900"/>
      <c r="U382" s="900"/>
      <c r="V382" s="900"/>
      <c r="W382" s="900"/>
      <c r="X382" s="900"/>
    </row>
    <row r="383" spans="17:24" hidden="1">
      <c r="Q383" s="900"/>
      <c r="R383" s="900"/>
      <c r="S383" s="900"/>
      <c r="T383" s="900"/>
      <c r="U383" s="900"/>
      <c r="V383" s="900"/>
      <c r="W383" s="900"/>
      <c r="X383" s="900"/>
    </row>
    <row r="384" spans="17:24" hidden="1">
      <c r="Q384" s="900"/>
      <c r="R384" s="900"/>
      <c r="S384" s="900"/>
      <c r="T384" s="900"/>
      <c r="U384" s="900"/>
      <c r="V384" s="900"/>
      <c r="W384" s="900"/>
      <c r="X384" s="900"/>
    </row>
    <row r="385" spans="17:24" hidden="1">
      <c r="Q385" s="900"/>
      <c r="R385" s="900"/>
      <c r="S385" s="900"/>
      <c r="T385" s="900"/>
      <c r="U385" s="900"/>
      <c r="V385" s="900"/>
      <c r="W385" s="900"/>
      <c r="X385" s="900"/>
    </row>
    <row r="386" spans="17:24" hidden="1">
      <c r="Q386" s="900"/>
      <c r="R386" s="900"/>
      <c r="S386" s="900"/>
      <c r="T386" s="900"/>
      <c r="U386" s="900"/>
      <c r="V386" s="900"/>
      <c r="W386" s="900"/>
      <c r="X386" s="900"/>
    </row>
    <row r="387" spans="17:24" hidden="1">
      <c r="Q387" s="900"/>
      <c r="R387" s="900"/>
      <c r="S387" s="900"/>
      <c r="T387" s="900"/>
      <c r="U387" s="900"/>
      <c r="V387" s="900"/>
      <c r="W387" s="900"/>
      <c r="X387" s="900"/>
    </row>
    <row r="388" spans="17:24" hidden="1">
      <c r="Q388" s="900"/>
      <c r="R388" s="900"/>
      <c r="S388" s="900"/>
      <c r="T388" s="900"/>
      <c r="U388" s="900"/>
      <c r="V388" s="900"/>
      <c r="W388" s="900"/>
      <c r="X388" s="900"/>
    </row>
    <row r="389" spans="17:24" hidden="1">
      <c r="Q389" s="900"/>
      <c r="R389" s="900"/>
      <c r="S389" s="900"/>
      <c r="T389" s="900"/>
      <c r="U389" s="900"/>
      <c r="V389" s="900"/>
      <c r="W389" s="900"/>
      <c r="X389" s="900"/>
    </row>
    <row r="390" spans="17:24" hidden="1">
      <c r="Q390" s="900"/>
      <c r="R390" s="900"/>
      <c r="S390" s="900"/>
      <c r="T390" s="900"/>
      <c r="U390" s="900"/>
      <c r="V390" s="900"/>
      <c r="W390" s="900"/>
      <c r="X390" s="900"/>
    </row>
    <row r="391" spans="17:24" hidden="1">
      <c r="Q391" s="900"/>
      <c r="R391" s="900"/>
      <c r="S391" s="900"/>
      <c r="T391" s="900"/>
      <c r="U391" s="900"/>
      <c r="V391" s="900"/>
      <c r="W391" s="900"/>
      <c r="X391" s="900"/>
    </row>
    <row r="392" spans="17:24" hidden="1">
      <c r="Q392" s="900"/>
      <c r="R392" s="900"/>
      <c r="S392" s="900"/>
      <c r="T392" s="900"/>
      <c r="U392" s="900"/>
      <c r="V392" s="900"/>
      <c r="W392" s="900"/>
      <c r="X392" s="900"/>
    </row>
    <row r="393" spans="17:24" hidden="1">
      <c r="Q393" s="900"/>
      <c r="R393" s="900"/>
      <c r="S393" s="900"/>
      <c r="T393" s="900"/>
      <c r="U393" s="900"/>
      <c r="V393" s="900"/>
      <c r="W393" s="900"/>
      <c r="X393" s="900"/>
    </row>
    <row r="394" spans="17:24" hidden="1">
      <c r="Q394" s="900"/>
      <c r="R394" s="900"/>
      <c r="S394" s="900"/>
      <c r="T394" s="900"/>
      <c r="U394" s="900"/>
      <c r="V394" s="900"/>
      <c r="W394" s="900"/>
      <c r="X394" s="900"/>
    </row>
    <row r="395" spans="17:24" hidden="1">
      <c r="Q395" s="900"/>
      <c r="R395" s="900"/>
      <c r="S395" s="900"/>
      <c r="T395" s="900"/>
      <c r="U395" s="900"/>
      <c r="V395" s="900"/>
      <c r="W395" s="900"/>
      <c r="X395" s="900"/>
    </row>
    <row r="396" spans="17:24" hidden="1">
      <c r="Q396" s="900"/>
      <c r="R396" s="900"/>
      <c r="S396" s="900"/>
      <c r="T396" s="900"/>
      <c r="U396" s="900"/>
      <c r="V396" s="900"/>
      <c r="W396" s="900"/>
      <c r="X396" s="900"/>
    </row>
    <row r="397" spans="17:24" hidden="1">
      <c r="Q397" s="900"/>
      <c r="R397" s="900"/>
      <c r="S397" s="900"/>
      <c r="T397" s="900"/>
      <c r="U397" s="900"/>
      <c r="V397" s="900"/>
      <c r="W397" s="900"/>
      <c r="X397" s="900"/>
    </row>
    <row r="398" spans="17:24" hidden="1">
      <c r="Q398" s="900"/>
      <c r="R398" s="900"/>
      <c r="S398" s="900"/>
      <c r="T398" s="900"/>
      <c r="U398" s="900"/>
      <c r="V398" s="900"/>
      <c r="W398" s="900"/>
      <c r="X398" s="900"/>
    </row>
    <row r="399" spans="17:24" hidden="1">
      <c r="Q399" s="900"/>
      <c r="R399" s="900"/>
      <c r="S399" s="900"/>
      <c r="T399" s="900"/>
      <c r="U399" s="900"/>
      <c r="V399" s="900"/>
      <c r="W399" s="900"/>
      <c r="X399" s="900"/>
    </row>
    <row r="400" spans="17:24" hidden="1">
      <c r="Q400" s="900"/>
      <c r="R400" s="900"/>
      <c r="S400" s="900"/>
      <c r="T400" s="900"/>
      <c r="U400" s="900"/>
      <c r="V400" s="900"/>
      <c r="W400" s="900"/>
      <c r="X400" s="900"/>
    </row>
    <row r="401" spans="17:24" hidden="1">
      <c r="Q401" s="900"/>
      <c r="R401" s="900"/>
      <c r="S401" s="900"/>
      <c r="T401" s="900"/>
      <c r="U401" s="900"/>
      <c r="V401" s="900"/>
      <c r="W401" s="900"/>
      <c r="X401" s="900"/>
    </row>
    <row r="402" spans="17:24" hidden="1">
      <c r="Q402" s="900"/>
      <c r="R402" s="900"/>
      <c r="S402" s="900"/>
      <c r="T402" s="900"/>
      <c r="U402" s="900"/>
      <c r="V402" s="900"/>
      <c r="W402" s="900"/>
      <c r="X402" s="900"/>
    </row>
    <row r="403" spans="17:24" hidden="1">
      <c r="Q403" s="900"/>
      <c r="R403" s="900"/>
      <c r="S403" s="900"/>
      <c r="T403" s="900"/>
      <c r="U403" s="900"/>
      <c r="V403" s="900"/>
      <c r="W403" s="900"/>
      <c r="X403" s="900"/>
    </row>
    <row r="404" spans="17:24" hidden="1">
      <c r="Q404" s="900"/>
      <c r="R404" s="900"/>
      <c r="S404" s="900"/>
      <c r="T404" s="900"/>
      <c r="U404" s="900"/>
      <c r="V404" s="900"/>
      <c r="W404" s="900"/>
      <c r="X404" s="900"/>
    </row>
    <row r="405" spans="17:24" hidden="1">
      <c r="Q405" s="900"/>
      <c r="R405" s="900"/>
      <c r="S405" s="900"/>
      <c r="T405" s="900"/>
      <c r="U405" s="900"/>
      <c r="V405" s="900"/>
      <c r="W405" s="900"/>
      <c r="X405" s="900"/>
    </row>
    <row r="406" spans="17:24" hidden="1">
      <c r="Q406" s="900"/>
      <c r="R406" s="900"/>
      <c r="S406" s="900"/>
      <c r="T406" s="900"/>
      <c r="U406" s="900"/>
      <c r="V406" s="900"/>
      <c r="W406" s="900"/>
      <c r="X406" s="900"/>
    </row>
    <row r="407" spans="17:24" hidden="1">
      <c r="Q407" s="900"/>
      <c r="R407" s="900"/>
      <c r="S407" s="900"/>
      <c r="T407" s="900"/>
      <c r="U407" s="900"/>
      <c r="V407" s="900"/>
      <c r="W407" s="900"/>
      <c r="X407" s="900"/>
    </row>
    <row r="408" spans="17:24" hidden="1">
      <c r="Q408" s="900"/>
      <c r="R408" s="900"/>
      <c r="S408" s="900"/>
      <c r="T408" s="900"/>
      <c r="U408" s="900"/>
      <c r="V408" s="900"/>
      <c r="W408" s="900"/>
      <c r="X408" s="900"/>
    </row>
    <row r="409" spans="17:24" hidden="1">
      <c r="Q409" s="900"/>
      <c r="R409" s="900"/>
      <c r="S409" s="900"/>
      <c r="T409" s="900"/>
      <c r="U409" s="900"/>
      <c r="V409" s="900"/>
      <c r="W409" s="900"/>
      <c r="X409" s="900"/>
    </row>
    <row r="410" spans="17:24" hidden="1">
      <c r="Q410" s="900"/>
      <c r="R410" s="900"/>
      <c r="S410" s="900"/>
      <c r="T410" s="900"/>
      <c r="U410" s="900"/>
      <c r="V410" s="900"/>
      <c r="W410" s="900"/>
      <c r="X410" s="900"/>
    </row>
    <row r="411" spans="17:24" hidden="1">
      <c r="Q411" s="900"/>
      <c r="R411" s="900"/>
      <c r="S411" s="900"/>
      <c r="T411" s="900"/>
      <c r="U411" s="900"/>
      <c r="V411" s="900"/>
      <c r="W411" s="900"/>
      <c r="X411" s="900"/>
    </row>
    <row r="412" spans="17:24" hidden="1">
      <c r="Q412" s="900"/>
      <c r="R412" s="900"/>
      <c r="S412" s="900"/>
      <c r="T412" s="900"/>
      <c r="U412" s="900"/>
      <c r="V412" s="900"/>
      <c r="W412" s="900"/>
      <c r="X412" s="900"/>
    </row>
    <row r="413" spans="17:24" hidden="1">
      <c r="Q413" s="900"/>
      <c r="R413" s="900"/>
      <c r="S413" s="900"/>
      <c r="T413" s="900"/>
      <c r="U413" s="900"/>
      <c r="V413" s="900"/>
      <c r="W413" s="900"/>
      <c r="X413" s="900"/>
    </row>
    <row r="414" spans="17:24" hidden="1">
      <c r="Q414" s="900"/>
      <c r="R414" s="900"/>
      <c r="S414" s="900"/>
      <c r="T414" s="900"/>
      <c r="U414" s="900"/>
      <c r="V414" s="900"/>
      <c r="W414" s="900"/>
      <c r="X414" s="900"/>
    </row>
    <row r="415" spans="17:24" hidden="1">
      <c r="Q415" s="900"/>
      <c r="R415" s="900"/>
      <c r="S415" s="900"/>
      <c r="T415" s="900"/>
      <c r="U415" s="900"/>
      <c r="V415" s="900"/>
      <c r="W415" s="900"/>
      <c r="X415" s="900"/>
    </row>
    <row r="416" spans="17:24" hidden="1">
      <c r="Q416" s="900"/>
      <c r="R416" s="900"/>
      <c r="S416" s="900"/>
      <c r="T416" s="900"/>
      <c r="U416" s="900"/>
      <c r="V416" s="900"/>
      <c r="W416" s="900"/>
      <c r="X416" s="900"/>
    </row>
    <row r="417" spans="17:24" hidden="1">
      <c r="Q417" s="900"/>
      <c r="R417" s="900"/>
      <c r="S417" s="900"/>
      <c r="T417" s="900"/>
      <c r="U417" s="900"/>
      <c r="V417" s="900"/>
      <c r="W417" s="900"/>
      <c r="X417" s="900"/>
    </row>
    <row r="418" spans="17:24" hidden="1">
      <c r="Q418" s="900"/>
      <c r="R418" s="900"/>
      <c r="S418" s="900"/>
      <c r="T418" s="900"/>
      <c r="U418" s="900"/>
      <c r="V418" s="900"/>
      <c r="W418" s="900"/>
      <c r="X418" s="900"/>
    </row>
    <row r="419" spans="17:24" hidden="1">
      <c r="Q419" s="900"/>
      <c r="R419" s="900"/>
      <c r="S419" s="900"/>
      <c r="T419" s="900"/>
      <c r="U419" s="900"/>
      <c r="V419" s="900"/>
      <c r="W419" s="900"/>
      <c r="X419" s="900"/>
    </row>
    <row r="420" spans="17:24" hidden="1">
      <c r="Q420" s="900"/>
      <c r="R420" s="900"/>
      <c r="S420" s="900"/>
      <c r="T420" s="900"/>
      <c r="U420" s="900"/>
      <c r="V420" s="900"/>
      <c r="W420" s="900"/>
      <c r="X420" s="900"/>
    </row>
    <row r="421" spans="17:24" hidden="1">
      <c r="Q421" s="900"/>
      <c r="R421" s="900"/>
      <c r="S421" s="900"/>
      <c r="T421" s="900"/>
      <c r="U421" s="900"/>
      <c r="V421" s="900"/>
      <c r="W421" s="900"/>
      <c r="X421" s="900"/>
    </row>
    <row r="422" spans="17:24" hidden="1">
      <c r="Q422" s="900"/>
      <c r="R422" s="900"/>
      <c r="S422" s="900"/>
      <c r="T422" s="900"/>
      <c r="U422" s="900"/>
      <c r="V422" s="900"/>
      <c r="W422" s="900"/>
      <c r="X422" s="900"/>
    </row>
    <row r="423" spans="17:24" hidden="1">
      <c r="Q423" s="900"/>
      <c r="R423" s="900"/>
      <c r="S423" s="900"/>
      <c r="T423" s="900"/>
      <c r="U423" s="900"/>
      <c r="V423" s="900"/>
      <c r="W423" s="900"/>
      <c r="X423" s="900"/>
    </row>
    <row r="424" spans="17:24" hidden="1">
      <c r="Q424" s="900"/>
      <c r="R424" s="900"/>
      <c r="S424" s="900"/>
      <c r="T424" s="900"/>
      <c r="U424" s="900"/>
      <c r="V424" s="900"/>
      <c r="W424" s="900"/>
      <c r="X424" s="900"/>
    </row>
    <row r="425" spans="17:24" hidden="1">
      <c r="Q425" s="900"/>
      <c r="R425" s="900"/>
      <c r="S425" s="900"/>
      <c r="T425" s="900"/>
      <c r="U425" s="900"/>
      <c r="V425" s="900"/>
      <c r="W425" s="900"/>
      <c r="X425" s="900"/>
    </row>
    <row r="426" spans="17:24" hidden="1">
      <c r="Q426" s="900"/>
      <c r="R426" s="900"/>
      <c r="S426" s="900"/>
      <c r="T426" s="900"/>
      <c r="U426" s="900"/>
      <c r="V426" s="900"/>
      <c r="W426" s="900"/>
      <c r="X426" s="900"/>
    </row>
    <row r="427" spans="17:24" hidden="1">
      <c r="Q427" s="900"/>
      <c r="R427" s="900"/>
      <c r="S427" s="900"/>
      <c r="T427" s="900"/>
      <c r="U427" s="900"/>
      <c r="V427" s="900"/>
      <c r="W427" s="900"/>
      <c r="X427" s="900"/>
    </row>
    <row r="428" spans="17:24" hidden="1">
      <c r="Q428" s="900"/>
      <c r="R428" s="900"/>
      <c r="S428" s="900"/>
      <c r="T428" s="900"/>
      <c r="U428" s="900"/>
      <c r="V428" s="900"/>
      <c r="W428" s="900"/>
      <c r="X428" s="900"/>
    </row>
    <row r="429" spans="17:24" hidden="1">
      <c r="Q429" s="900"/>
      <c r="R429" s="900"/>
      <c r="S429" s="900"/>
      <c r="T429" s="900"/>
      <c r="U429" s="900"/>
      <c r="V429" s="900"/>
      <c r="W429" s="900"/>
      <c r="X429" s="900"/>
    </row>
    <row r="430" spans="17:24" hidden="1">
      <c r="Q430" s="900"/>
      <c r="R430" s="900"/>
      <c r="S430" s="900"/>
      <c r="T430" s="900"/>
      <c r="U430" s="900"/>
      <c r="V430" s="900"/>
      <c r="W430" s="900"/>
      <c r="X430" s="900"/>
    </row>
    <row r="431" spans="17:24" hidden="1">
      <c r="Q431" s="900"/>
      <c r="R431" s="900"/>
      <c r="S431" s="900"/>
      <c r="T431" s="900"/>
      <c r="U431" s="900"/>
      <c r="V431" s="900"/>
      <c r="W431" s="900"/>
      <c r="X431" s="900"/>
    </row>
    <row r="432" spans="17:24" hidden="1">
      <c r="Q432" s="900"/>
      <c r="R432" s="900"/>
      <c r="S432" s="900"/>
      <c r="T432" s="900"/>
      <c r="U432" s="900"/>
      <c r="V432" s="900"/>
      <c r="W432" s="900"/>
      <c r="X432" s="900"/>
    </row>
    <row r="433" spans="17:24" hidden="1">
      <c r="Q433" s="900"/>
      <c r="R433" s="900"/>
      <c r="S433" s="900"/>
      <c r="T433" s="900"/>
      <c r="U433" s="900"/>
      <c r="V433" s="900"/>
      <c r="W433" s="900"/>
      <c r="X433" s="900"/>
    </row>
    <row r="434" spans="17:24" hidden="1">
      <c r="Q434" s="900"/>
      <c r="R434" s="900"/>
      <c r="S434" s="900"/>
      <c r="T434" s="900"/>
      <c r="U434" s="900"/>
      <c r="V434" s="900"/>
      <c r="W434" s="900"/>
      <c r="X434" s="900"/>
    </row>
    <row r="435" spans="17:24" hidden="1">
      <c r="Q435" s="900"/>
      <c r="R435" s="900"/>
      <c r="S435" s="900"/>
      <c r="T435" s="900"/>
      <c r="U435" s="900"/>
      <c r="V435" s="900"/>
      <c r="W435" s="900"/>
      <c r="X435" s="900"/>
    </row>
    <row r="436" spans="17:24" hidden="1">
      <c r="Q436" s="900"/>
      <c r="R436" s="900"/>
      <c r="S436" s="900"/>
      <c r="T436" s="900"/>
      <c r="U436" s="900"/>
      <c r="V436" s="900"/>
      <c r="W436" s="900"/>
      <c r="X436" s="900"/>
    </row>
    <row r="437" spans="17:24" hidden="1">
      <c r="Q437" s="900"/>
      <c r="R437" s="900"/>
      <c r="S437" s="900"/>
      <c r="T437" s="900"/>
      <c r="U437" s="900"/>
      <c r="V437" s="900"/>
      <c r="W437" s="900"/>
      <c r="X437" s="900"/>
    </row>
    <row r="438" spans="17:24" hidden="1">
      <c r="Q438" s="900"/>
      <c r="R438" s="900"/>
      <c r="S438" s="900"/>
      <c r="T438" s="900"/>
      <c r="U438" s="900"/>
      <c r="V438" s="900"/>
      <c r="W438" s="900"/>
      <c r="X438" s="900"/>
    </row>
    <row r="439" spans="17:24" hidden="1">
      <c r="Q439" s="900"/>
      <c r="R439" s="900"/>
      <c r="S439" s="900"/>
      <c r="T439" s="900"/>
      <c r="U439" s="900"/>
      <c r="V439" s="900"/>
      <c r="W439" s="900"/>
      <c r="X439" s="900"/>
    </row>
    <row r="440" spans="17:24" hidden="1">
      <c r="Q440" s="900"/>
      <c r="R440" s="900"/>
      <c r="S440" s="900"/>
      <c r="T440" s="900"/>
      <c r="U440" s="900"/>
      <c r="V440" s="900"/>
      <c r="W440" s="900"/>
      <c r="X440" s="900"/>
    </row>
    <row r="441" spans="17:24" hidden="1">
      <c r="Q441" s="900"/>
      <c r="R441" s="900"/>
      <c r="S441" s="900"/>
      <c r="T441" s="900"/>
      <c r="U441" s="900"/>
      <c r="V441" s="900"/>
      <c r="W441" s="900"/>
      <c r="X441" s="900"/>
    </row>
    <row r="442" spans="17:24" hidden="1">
      <c r="Q442" s="900"/>
      <c r="R442" s="900"/>
      <c r="S442" s="900"/>
      <c r="T442" s="900"/>
      <c r="U442" s="900"/>
      <c r="V442" s="900"/>
      <c r="W442" s="900"/>
      <c r="X442" s="900"/>
    </row>
    <row r="443" spans="17:24" hidden="1">
      <c r="Q443" s="900"/>
      <c r="R443" s="900"/>
      <c r="S443" s="900"/>
      <c r="T443" s="900"/>
      <c r="U443" s="900"/>
      <c r="V443" s="900"/>
      <c r="W443" s="900"/>
      <c r="X443" s="900"/>
    </row>
    <row r="444" spans="17:24" hidden="1">
      <c r="Q444" s="900"/>
      <c r="R444" s="900"/>
      <c r="S444" s="900"/>
      <c r="T444" s="900"/>
      <c r="U444" s="900"/>
      <c r="V444" s="900"/>
      <c r="W444" s="900"/>
      <c r="X444" s="900"/>
    </row>
    <row r="445" spans="17:24" hidden="1">
      <c r="Q445" s="900"/>
      <c r="R445" s="900"/>
      <c r="S445" s="900"/>
      <c r="T445" s="900"/>
      <c r="U445" s="900"/>
      <c r="V445" s="900"/>
      <c r="W445" s="900"/>
      <c r="X445" s="900"/>
    </row>
    <row r="446" spans="17:24" hidden="1">
      <c r="Q446" s="900"/>
      <c r="R446" s="900"/>
      <c r="S446" s="900"/>
      <c r="T446" s="900"/>
      <c r="U446" s="900"/>
      <c r="V446" s="900"/>
      <c r="W446" s="900"/>
      <c r="X446" s="900"/>
    </row>
    <row r="447" spans="17:24" hidden="1">
      <c r="Q447" s="900"/>
      <c r="R447" s="900"/>
      <c r="S447" s="900"/>
      <c r="T447" s="900"/>
      <c r="U447" s="900"/>
      <c r="V447" s="900"/>
      <c r="W447" s="900"/>
      <c r="X447" s="900"/>
    </row>
    <row r="448" spans="17:24" hidden="1">
      <c r="Q448" s="900"/>
      <c r="R448" s="900"/>
      <c r="S448" s="900"/>
      <c r="T448" s="900"/>
      <c r="U448" s="900"/>
      <c r="V448" s="900"/>
      <c r="W448" s="900"/>
      <c r="X448" s="900"/>
    </row>
    <row r="449" spans="17:24" hidden="1">
      <c r="Q449" s="900"/>
      <c r="R449" s="900"/>
      <c r="S449" s="900"/>
      <c r="T449" s="900"/>
      <c r="U449" s="900"/>
      <c r="V449" s="900"/>
      <c r="W449" s="900"/>
      <c r="X449" s="900"/>
    </row>
    <row r="450" spans="17:24" hidden="1">
      <c r="Q450" s="900"/>
      <c r="R450" s="900"/>
      <c r="S450" s="900"/>
      <c r="T450" s="900"/>
      <c r="U450" s="900"/>
      <c r="V450" s="900"/>
      <c r="W450" s="900"/>
      <c r="X450" s="900"/>
    </row>
    <row r="451" spans="17:24" hidden="1">
      <c r="Q451" s="900"/>
      <c r="R451" s="900"/>
      <c r="S451" s="900"/>
      <c r="T451" s="900"/>
      <c r="U451" s="900"/>
      <c r="V451" s="900"/>
      <c r="W451" s="900"/>
      <c r="X451" s="900"/>
    </row>
    <row r="452" spans="17:24" hidden="1">
      <c r="Q452" s="900"/>
      <c r="R452" s="900"/>
      <c r="S452" s="900"/>
      <c r="T452" s="900"/>
      <c r="U452" s="900"/>
      <c r="V452" s="900"/>
      <c r="W452" s="900"/>
      <c r="X452" s="900"/>
    </row>
    <row r="453" spans="17:24" hidden="1">
      <c r="Q453" s="900"/>
      <c r="R453" s="900"/>
      <c r="S453" s="900"/>
      <c r="T453" s="900"/>
      <c r="U453" s="900"/>
      <c r="V453" s="900"/>
      <c r="W453" s="900"/>
      <c r="X453" s="900"/>
    </row>
    <row r="454" spans="17:24" hidden="1">
      <c r="Q454" s="900"/>
      <c r="R454" s="900"/>
      <c r="S454" s="900"/>
      <c r="T454" s="900"/>
      <c r="U454" s="900"/>
      <c r="V454" s="900"/>
      <c r="W454" s="900"/>
      <c r="X454" s="900"/>
    </row>
    <row r="455" spans="17:24" hidden="1">
      <c r="Q455" s="900"/>
      <c r="R455" s="900"/>
      <c r="S455" s="900"/>
      <c r="T455" s="900"/>
      <c r="U455" s="900"/>
      <c r="V455" s="900"/>
      <c r="W455" s="900"/>
      <c r="X455" s="900"/>
    </row>
    <row r="456" spans="17:24" hidden="1">
      <c r="Q456" s="900"/>
      <c r="R456" s="900"/>
      <c r="S456" s="900"/>
      <c r="T456" s="900"/>
      <c r="U456" s="900"/>
      <c r="V456" s="900"/>
      <c r="W456" s="900"/>
      <c r="X456" s="900"/>
    </row>
    <row r="457" spans="17:24" hidden="1">
      <c r="Q457" s="900"/>
      <c r="R457" s="900"/>
      <c r="S457" s="900"/>
      <c r="T457" s="900"/>
      <c r="U457" s="900"/>
      <c r="V457" s="900"/>
      <c r="W457" s="900"/>
      <c r="X457" s="900"/>
    </row>
    <row r="458" spans="17:24" hidden="1">
      <c r="Q458" s="900"/>
      <c r="R458" s="900"/>
      <c r="S458" s="900"/>
      <c r="T458" s="900"/>
      <c r="U458" s="900"/>
      <c r="V458" s="900"/>
      <c r="W458" s="900"/>
      <c r="X458" s="900"/>
    </row>
    <row r="459" spans="17:24" hidden="1">
      <c r="Q459" s="900"/>
      <c r="R459" s="900"/>
      <c r="S459" s="900"/>
      <c r="T459" s="900"/>
      <c r="U459" s="900"/>
      <c r="V459" s="900"/>
      <c r="W459" s="900"/>
      <c r="X459" s="900"/>
    </row>
    <row r="460" spans="17:24" hidden="1">
      <c r="Q460" s="900"/>
      <c r="R460" s="900"/>
      <c r="S460" s="900"/>
      <c r="T460" s="900"/>
      <c r="U460" s="900"/>
      <c r="V460" s="900"/>
      <c r="W460" s="900"/>
      <c r="X460" s="900"/>
    </row>
    <row r="461" spans="17:24" hidden="1">
      <c r="Q461" s="900"/>
      <c r="R461" s="900"/>
      <c r="S461" s="900"/>
      <c r="T461" s="900"/>
      <c r="U461" s="900"/>
      <c r="V461" s="900"/>
      <c r="W461" s="900"/>
      <c r="X461" s="900"/>
    </row>
    <row r="462" spans="17:24" hidden="1">
      <c r="Q462" s="900"/>
      <c r="R462" s="900"/>
      <c r="S462" s="900"/>
      <c r="T462" s="900"/>
      <c r="U462" s="900"/>
      <c r="V462" s="900"/>
      <c r="W462" s="900"/>
      <c r="X462" s="900"/>
    </row>
    <row r="463" spans="17:24" hidden="1">
      <c r="Q463" s="900"/>
      <c r="R463" s="900"/>
      <c r="S463" s="900"/>
      <c r="T463" s="900"/>
      <c r="U463" s="900"/>
      <c r="V463" s="900"/>
      <c r="W463" s="900"/>
      <c r="X463" s="900"/>
    </row>
    <row r="464" spans="17:24" hidden="1">
      <c r="Q464" s="900"/>
      <c r="R464" s="900"/>
      <c r="S464" s="900"/>
      <c r="T464" s="900"/>
      <c r="U464" s="900"/>
      <c r="V464" s="900"/>
      <c r="W464" s="900"/>
      <c r="X464" s="900"/>
    </row>
    <row r="465" spans="17:24" hidden="1">
      <c r="Q465" s="900"/>
      <c r="R465" s="900"/>
      <c r="S465" s="900"/>
      <c r="T465" s="900"/>
      <c r="U465" s="900"/>
      <c r="V465" s="900"/>
      <c r="W465" s="900"/>
      <c r="X465" s="900"/>
    </row>
    <row r="466" spans="17:24" hidden="1">
      <c r="Q466" s="900"/>
      <c r="R466" s="900"/>
      <c r="S466" s="900"/>
      <c r="T466" s="900"/>
      <c r="U466" s="900"/>
      <c r="V466" s="900"/>
      <c r="W466" s="900"/>
      <c r="X466" s="900"/>
    </row>
    <row r="467" spans="17:24" hidden="1">
      <c r="Q467" s="900"/>
      <c r="R467" s="900"/>
      <c r="S467" s="900"/>
      <c r="T467" s="900"/>
      <c r="U467" s="900"/>
      <c r="V467" s="900"/>
      <c r="W467" s="900"/>
      <c r="X467" s="900"/>
    </row>
    <row r="468" spans="17:24" hidden="1">
      <c r="Q468" s="900"/>
      <c r="R468" s="900"/>
      <c r="S468" s="900"/>
      <c r="T468" s="900"/>
      <c r="U468" s="900"/>
      <c r="V468" s="900"/>
      <c r="W468" s="900"/>
      <c r="X468" s="900"/>
    </row>
    <row r="469" spans="17:24" hidden="1">
      <c r="Q469" s="900"/>
      <c r="R469" s="900"/>
      <c r="S469" s="900"/>
      <c r="T469" s="900"/>
      <c r="U469" s="900"/>
      <c r="V469" s="900"/>
      <c r="W469" s="900"/>
      <c r="X469" s="900"/>
    </row>
    <row r="470" spans="17:24" hidden="1">
      <c r="Q470" s="900"/>
      <c r="R470" s="900"/>
      <c r="S470" s="900"/>
      <c r="T470" s="900"/>
      <c r="U470" s="900"/>
      <c r="V470" s="900"/>
      <c r="W470" s="900"/>
      <c r="X470" s="900"/>
    </row>
    <row r="471" spans="17:24" hidden="1">
      <c r="Q471" s="900"/>
      <c r="R471" s="900"/>
      <c r="S471" s="900"/>
      <c r="T471" s="900"/>
      <c r="U471" s="900"/>
      <c r="V471" s="900"/>
      <c r="W471" s="900"/>
      <c r="X471" s="900"/>
    </row>
    <row r="472" spans="17:24" hidden="1">
      <c r="Q472" s="900"/>
      <c r="R472" s="900"/>
      <c r="S472" s="900"/>
      <c r="T472" s="900"/>
      <c r="U472" s="900"/>
      <c r="V472" s="900"/>
      <c r="W472" s="900"/>
      <c r="X472" s="900"/>
    </row>
    <row r="473" spans="17:24" hidden="1">
      <c r="Q473" s="900"/>
      <c r="R473" s="900"/>
      <c r="S473" s="900"/>
      <c r="T473" s="900"/>
      <c r="U473" s="900"/>
      <c r="V473" s="900"/>
      <c r="W473" s="900"/>
      <c r="X473" s="900"/>
    </row>
    <row r="474" spans="17:24" hidden="1">
      <c r="Q474" s="900"/>
      <c r="R474" s="900"/>
      <c r="S474" s="900"/>
      <c r="T474" s="900"/>
      <c r="U474" s="900"/>
      <c r="V474" s="900"/>
      <c r="W474" s="900"/>
      <c r="X474" s="900"/>
    </row>
    <row r="475" spans="17:24" hidden="1">
      <c r="Q475" s="900"/>
      <c r="R475" s="900"/>
      <c r="S475" s="900"/>
      <c r="T475" s="900"/>
      <c r="U475" s="900"/>
      <c r="V475" s="900"/>
      <c r="W475" s="900"/>
      <c r="X475" s="900"/>
    </row>
    <row r="476" spans="17:24" hidden="1">
      <c r="Q476" s="900"/>
      <c r="R476" s="900"/>
      <c r="S476" s="900"/>
      <c r="T476" s="900"/>
      <c r="U476" s="900"/>
      <c r="V476" s="900"/>
      <c r="W476" s="900"/>
      <c r="X476" s="900"/>
    </row>
    <row r="477" spans="17:24" hidden="1">
      <c r="Q477" s="900"/>
      <c r="R477" s="900"/>
      <c r="S477" s="900"/>
      <c r="T477" s="900"/>
      <c r="U477" s="900"/>
      <c r="V477" s="900"/>
      <c r="W477" s="900"/>
      <c r="X477" s="900"/>
    </row>
    <row r="478" spans="17:24" hidden="1">
      <c r="Q478" s="900"/>
      <c r="R478" s="900"/>
      <c r="S478" s="900"/>
      <c r="T478" s="900"/>
      <c r="U478" s="900"/>
      <c r="V478" s="900"/>
      <c r="W478" s="900"/>
      <c r="X478" s="900"/>
    </row>
    <row r="479" spans="17:24" hidden="1">
      <c r="Q479" s="900"/>
      <c r="R479" s="900"/>
      <c r="S479" s="900"/>
      <c r="T479" s="900"/>
      <c r="U479" s="900"/>
      <c r="V479" s="900"/>
      <c r="W479" s="900"/>
      <c r="X479" s="900"/>
    </row>
    <row r="480" spans="17:24" hidden="1">
      <c r="Q480" s="900"/>
      <c r="R480" s="900"/>
      <c r="S480" s="900"/>
      <c r="T480" s="900"/>
      <c r="U480" s="900"/>
      <c r="V480" s="900"/>
      <c r="W480" s="900"/>
      <c r="X480" s="900"/>
    </row>
    <row r="481" spans="17:24" hidden="1">
      <c r="Q481" s="900"/>
      <c r="R481" s="900"/>
      <c r="S481" s="900"/>
      <c r="T481" s="900"/>
      <c r="U481" s="900"/>
      <c r="V481" s="900"/>
      <c r="W481" s="900"/>
      <c r="X481" s="900"/>
    </row>
    <row r="482" spans="17:24" hidden="1">
      <c r="Q482" s="900"/>
      <c r="R482" s="900"/>
      <c r="S482" s="900"/>
      <c r="T482" s="900"/>
      <c r="U482" s="900"/>
      <c r="V482" s="900"/>
      <c r="W482" s="900"/>
      <c r="X482" s="900"/>
    </row>
    <row r="483" spans="17:24" hidden="1">
      <c r="Q483" s="900"/>
      <c r="R483" s="900"/>
      <c r="S483" s="900"/>
      <c r="T483" s="900"/>
      <c r="U483" s="900"/>
      <c r="V483" s="900"/>
      <c r="W483" s="900"/>
      <c r="X483" s="900"/>
    </row>
    <row r="484" spans="17:24" hidden="1">
      <c r="Q484" s="900"/>
      <c r="R484" s="900"/>
      <c r="S484" s="900"/>
      <c r="T484" s="900"/>
      <c r="U484" s="900"/>
      <c r="V484" s="900"/>
      <c r="W484" s="900"/>
      <c r="X484" s="900"/>
    </row>
    <row r="485" spans="17:24" hidden="1">
      <c r="Q485" s="900"/>
      <c r="R485" s="900"/>
      <c r="S485" s="900"/>
      <c r="T485" s="900"/>
      <c r="U485" s="900"/>
      <c r="V485" s="900"/>
      <c r="W485" s="900"/>
      <c r="X485" s="900"/>
    </row>
    <row r="486" spans="17:24" hidden="1">
      <c r="Q486" s="900"/>
      <c r="R486" s="900"/>
      <c r="S486" s="900"/>
      <c r="T486" s="900"/>
      <c r="U486" s="900"/>
      <c r="V486" s="900"/>
      <c r="W486" s="900"/>
      <c r="X486" s="900"/>
    </row>
    <row r="487" spans="17:24" hidden="1">
      <c r="Q487" s="900"/>
      <c r="R487" s="900"/>
      <c r="S487" s="900"/>
      <c r="T487" s="900"/>
      <c r="U487" s="900"/>
      <c r="V487" s="900"/>
      <c r="W487" s="900"/>
      <c r="X487" s="900"/>
    </row>
    <row r="488" spans="17:24" hidden="1">
      <c r="Q488" s="900"/>
      <c r="R488" s="900"/>
      <c r="S488" s="900"/>
      <c r="T488" s="900"/>
      <c r="U488" s="900"/>
      <c r="V488" s="900"/>
      <c r="W488" s="900"/>
      <c r="X488" s="900"/>
    </row>
    <row r="489" spans="17:24" hidden="1">
      <c r="Q489" s="900"/>
      <c r="R489" s="900"/>
      <c r="S489" s="900"/>
      <c r="T489" s="900"/>
      <c r="U489" s="900"/>
      <c r="V489" s="900"/>
      <c r="W489" s="900"/>
      <c r="X489" s="900"/>
    </row>
    <row r="490" spans="17:24" hidden="1">
      <c r="Q490" s="900"/>
      <c r="R490" s="900"/>
      <c r="S490" s="900"/>
      <c r="T490" s="900"/>
      <c r="U490" s="900"/>
      <c r="V490" s="900"/>
      <c r="W490" s="900"/>
      <c r="X490" s="900"/>
    </row>
    <row r="491" spans="17:24" hidden="1">
      <c r="Q491" s="900"/>
      <c r="R491" s="900"/>
      <c r="S491" s="900"/>
      <c r="T491" s="900"/>
      <c r="U491" s="900"/>
      <c r="V491" s="900"/>
      <c r="W491" s="900"/>
      <c r="X491" s="900"/>
    </row>
    <row r="492" spans="17:24" hidden="1">
      <c r="Q492" s="900"/>
      <c r="R492" s="900"/>
      <c r="S492" s="900"/>
      <c r="T492" s="900"/>
      <c r="U492" s="900"/>
      <c r="V492" s="900"/>
      <c r="W492" s="900"/>
      <c r="X492" s="900"/>
    </row>
    <row r="493" spans="17:24" hidden="1">
      <c r="Q493" s="900"/>
      <c r="R493" s="900"/>
      <c r="S493" s="900"/>
      <c r="T493" s="900"/>
      <c r="U493" s="900"/>
      <c r="V493" s="900"/>
      <c r="W493" s="900"/>
      <c r="X493" s="900"/>
    </row>
    <row r="494" spans="17:24" hidden="1">
      <c r="Q494" s="900"/>
      <c r="R494" s="900"/>
      <c r="S494" s="900"/>
      <c r="T494" s="900"/>
      <c r="U494" s="900"/>
      <c r="V494" s="900"/>
      <c r="W494" s="900"/>
      <c r="X494" s="900"/>
    </row>
    <row r="495" spans="17:24" hidden="1">
      <c r="Q495" s="900"/>
      <c r="R495" s="900"/>
      <c r="S495" s="900"/>
      <c r="T495" s="900"/>
      <c r="U495" s="900"/>
      <c r="V495" s="900"/>
      <c r="W495" s="900"/>
      <c r="X495" s="900"/>
    </row>
    <row r="496" spans="17:24" hidden="1">
      <c r="Q496" s="900"/>
      <c r="R496" s="900"/>
      <c r="S496" s="900"/>
      <c r="T496" s="900"/>
      <c r="U496" s="900"/>
      <c r="V496" s="900"/>
      <c r="W496" s="900"/>
      <c r="X496" s="900"/>
    </row>
    <row r="497" spans="17:24" hidden="1">
      <c r="Q497" s="900"/>
      <c r="R497" s="900"/>
      <c r="S497" s="900"/>
      <c r="T497" s="900"/>
      <c r="U497" s="900"/>
      <c r="V497" s="900"/>
      <c r="W497" s="900"/>
      <c r="X497" s="900"/>
    </row>
    <row r="498" spans="17:24" hidden="1">
      <c r="Q498" s="900"/>
      <c r="R498" s="900"/>
      <c r="S498" s="900"/>
      <c r="T498" s="900"/>
      <c r="U498" s="900"/>
      <c r="V498" s="900"/>
      <c r="W498" s="900"/>
      <c r="X498" s="900"/>
    </row>
    <row r="499" spans="17:24" hidden="1">
      <c r="Q499" s="900"/>
      <c r="R499" s="900"/>
      <c r="S499" s="900"/>
      <c r="T499" s="900"/>
      <c r="U499" s="900"/>
      <c r="V499" s="900"/>
      <c r="W499" s="900"/>
      <c r="X499" s="900"/>
    </row>
    <row r="500" spans="17:24" hidden="1">
      <c r="Q500" s="900"/>
      <c r="R500" s="900"/>
      <c r="S500" s="900"/>
      <c r="T500" s="900"/>
      <c r="U500" s="900"/>
      <c r="V500" s="900"/>
      <c r="W500" s="900"/>
      <c r="X500" s="900"/>
    </row>
    <row r="501" spans="17:24" hidden="1">
      <c r="Q501" s="900"/>
      <c r="R501" s="900"/>
      <c r="S501" s="900"/>
      <c r="T501" s="900"/>
      <c r="U501" s="900"/>
      <c r="V501" s="900"/>
      <c r="W501" s="900"/>
      <c r="X501" s="900"/>
    </row>
    <row r="502" spans="17:24" hidden="1">
      <c r="Q502" s="900"/>
      <c r="R502" s="900"/>
      <c r="S502" s="900"/>
      <c r="T502" s="900"/>
      <c r="U502" s="900"/>
      <c r="V502" s="900"/>
      <c r="W502" s="900"/>
      <c r="X502" s="900"/>
    </row>
    <row r="503" spans="17:24" hidden="1">
      <c r="Q503" s="900"/>
      <c r="R503" s="900"/>
      <c r="S503" s="900"/>
      <c r="T503" s="900"/>
      <c r="U503" s="900"/>
      <c r="V503" s="900"/>
      <c r="W503" s="900"/>
      <c r="X503" s="900"/>
    </row>
    <row r="504" spans="17:24" hidden="1">
      <c r="Q504" s="900"/>
      <c r="R504" s="900"/>
      <c r="S504" s="900"/>
      <c r="T504" s="900"/>
      <c r="U504" s="900"/>
      <c r="V504" s="900"/>
      <c r="W504" s="900"/>
      <c r="X504" s="900"/>
    </row>
    <row r="505" spans="17:24" hidden="1">
      <c r="Q505" s="900"/>
      <c r="R505" s="900"/>
      <c r="S505" s="900"/>
      <c r="T505" s="900"/>
      <c r="U505" s="900"/>
      <c r="V505" s="900"/>
      <c r="W505" s="900"/>
      <c r="X505" s="900"/>
    </row>
    <row r="506" spans="17:24" hidden="1">
      <c r="Q506" s="900"/>
      <c r="R506" s="900"/>
      <c r="S506" s="900"/>
      <c r="T506" s="900"/>
      <c r="U506" s="900"/>
      <c r="V506" s="900"/>
      <c r="W506" s="900"/>
      <c r="X506" s="900"/>
    </row>
    <row r="507" spans="17:24" hidden="1">
      <c r="Q507" s="900"/>
      <c r="R507" s="900"/>
      <c r="S507" s="900"/>
      <c r="T507" s="900"/>
      <c r="U507" s="900"/>
      <c r="V507" s="900"/>
      <c r="W507" s="900"/>
      <c r="X507" s="900"/>
    </row>
    <row r="508" spans="17:24" hidden="1">
      <c r="Q508" s="900"/>
      <c r="R508" s="900"/>
      <c r="S508" s="900"/>
      <c r="T508" s="900"/>
      <c r="U508" s="900"/>
      <c r="V508" s="900"/>
      <c r="W508" s="900"/>
      <c r="X508" s="900"/>
    </row>
    <row r="509" spans="17:24" hidden="1">
      <c r="Q509" s="900"/>
      <c r="R509" s="900"/>
      <c r="S509" s="900"/>
      <c r="T509" s="900"/>
      <c r="U509" s="900"/>
      <c r="V509" s="900"/>
      <c r="W509" s="900"/>
      <c r="X509" s="900"/>
    </row>
    <row r="510" spans="17:24" hidden="1">
      <c r="Q510" s="900"/>
      <c r="R510" s="900"/>
      <c r="S510" s="900"/>
      <c r="T510" s="900"/>
      <c r="U510" s="900"/>
      <c r="V510" s="900"/>
      <c r="W510" s="900"/>
      <c r="X510" s="900"/>
    </row>
    <row r="511" spans="17:24" hidden="1">
      <c r="Q511" s="900"/>
      <c r="R511" s="900"/>
      <c r="S511" s="900"/>
      <c r="T511" s="900"/>
      <c r="U511" s="900"/>
      <c r="V511" s="900"/>
      <c r="W511" s="900"/>
      <c r="X511" s="900"/>
    </row>
    <row r="512" spans="17:24" hidden="1">
      <c r="Q512" s="900"/>
      <c r="R512" s="900"/>
      <c r="S512" s="900"/>
      <c r="T512" s="900"/>
      <c r="U512" s="900"/>
      <c r="V512" s="900"/>
      <c r="W512" s="900"/>
      <c r="X512" s="900"/>
    </row>
    <row r="513" spans="17:24" hidden="1">
      <c r="Q513" s="900"/>
      <c r="R513" s="900"/>
      <c r="S513" s="900"/>
      <c r="T513" s="900"/>
      <c r="U513" s="900"/>
      <c r="V513" s="900"/>
      <c r="W513" s="900"/>
      <c r="X513" s="900"/>
    </row>
    <row r="514" spans="17:24" hidden="1">
      <c r="Q514" s="900"/>
      <c r="R514" s="900"/>
      <c r="S514" s="900"/>
      <c r="T514" s="900"/>
      <c r="U514" s="900"/>
      <c r="V514" s="900"/>
      <c r="W514" s="900"/>
      <c r="X514" s="900"/>
    </row>
    <row r="515" spans="17:24" hidden="1">
      <c r="Q515" s="900"/>
      <c r="R515" s="900"/>
      <c r="S515" s="900"/>
      <c r="T515" s="900"/>
      <c r="U515" s="900"/>
      <c r="V515" s="900"/>
      <c r="W515" s="900"/>
      <c r="X515" s="900"/>
    </row>
    <row r="516" spans="17:24" hidden="1">
      <c r="Q516" s="900"/>
      <c r="R516" s="900"/>
      <c r="S516" s="900"/>
      <c r="T516" s="900"/>
      <c r="U516" s="900"/>
      <c r="V516" s="900"/>
      <c r="W516" s="900"/>
      <c r="X516" s="900"/>
    </row>
    <row r="517" spans="17:24" hidden="1">
      <c r="Q517" s="900"/>
      <c r="R517" s="900"/>
      <c r="S517" s="900"/>
      <c r="T517" s="900"/>
      <c r="U517" s="900"/>
      <c r="V517" s="900"/>
      <c r="W517" s="900"/>
      <c r="X517" s="900"/>
    </row>
    <row r="518" spans="17:24" hidden="1">
      <c r="Q518" s="900"/>
      <c r="R518" s="900"/>
      <c r="S518" s="900"/>
      <c r="T518" s="900"/>
      <c r="U518" s="900"/>
      <c r="V518" s="900"/>
      <c r="W518" s="900"/>
      <c r="X518" s="900"/>
    </row>
    <row r="519" spans="17:24" hidden="1">
      <c r="Q519" s="900"/>
      <c r="R519" s="900"/>
      <c r="S519" s="900"/>
      <c r="T519" s="900"/>
      <c r="U519" s="900"/>
      <c r="V519" s="900"/>
      <c r="W519" s="900"/>
      <c r="X519" s="900"/>
    </row>
    <row r="520" spans="17:24" hidden="1">
      <c r="Q520" s="900"/>
      <c r="R520" s="900"/>
      <c r="S520" s="900"/>
      <c r="T520" s="900"/>
      <c r="U520" s="900"/>
      <c r="V520" s="900"/>
      <c r="W520" s="900"/>
      <c r="X520" s="900"/>
    </row>
    <row r="521" spans="17:24" hidden="1">
      <c r="Q521" s="900"/>
      <c r="R521" s="900"/>
      <c r="S521" s="900"/>
      <c r="T521" s="900"/>
      <c r="U521" s="900"/>
      <c r="V521" s="900"/>
      <c r="W521" s="900"/>
      <c r="X521" s="900"/>
    </row>
    <row r="522" spans="17:24" hidden="1">
      <c r="Q522" s="900"/>
      <c r="R522" s="900"/>
      <c r="S522" s="900"/>
      <c r="T522" s="900"/>
      <c r="U522" s="900"/>
      <c r="V522" s="900"/>
      <c r="W522" s="900"/>
      <c r="X522" s="900"/>
    </row>
    <row r="523" spans="17:24" hidden="1">
      <c r="Q523" s="900"/>
      <c r="R523" s="900"/>
      <c r="S523" s="900"/>
      <c r="T523" s="900"/>
      <c r="U523" s="900"/>
      <c r="V523" s="900"/>
      <c r="W523" s="900"/>
      <c r="X523" s="900"/>
    </row>
    <row r="524" spans="17:24" hidden="1">
      <c r="Q524" s="900"/>
      <c r="R524" s="900"/>
      <c r="S524" s="900"/>
      <c r="T524" s="900"/>
      <c r="U524" s="900"/>
      <c r="V524" s="900"/>
      <c r="W524" s="900"/>
      <c r="X524" s="900"/>
    </row>
    <row r="525" spans="17:24" hidden="1">
      <c r="Q525" s="900"/>
      <c r="R525" s="900"/>
      <c r="S525" s="900"/>
      <c r="T525" s="900"/>
      <c r="U525" s="900"/>
      <c r="V525" s="900"/>
      <c r="W525" s="900"/>
      <c r="X525" s="900"/>
    </row>
    <row r="526" spans="17:24" hidden="1">
      <c r="Q526" s="900"/>
      <c r="R526" s="900"/>
      <c r="S526" s="900"/>
      <c r="T526" s="900"/>
      <c r="U526" s="900"/>
      <c r="V526" s="900"/>
      <c r="W526" s="900"/>
      <c r="X526" s="900"/>
    </row>
    <row r="527" spans="17:24" hidden="1">
      <c r="Q527" s="900"/>
      <c r="R527" s="900"/>
      <c r="S527" s="900"/>
      <c r="T527" s="900"/>
      <c r="U527" s="900"/>
      <c r="V527" s="900"/>
      <c r="W527" s="900"/>
      <c r="X527" s="900"/>
    </row>
    <row r="528" spans="17:24" hidden="1">
      <c r="Q528" s="900"/>
      <c r="R528" s="900"/>
      <c r="S528" s="900"/>
      <c r="T528" s="900"/>
      <c r="U528" s="900"/>
      <c r="V528" s="900"/>
      <c r="W528" s="900"/>
      <c r="X528" s="900"/>
    </row>
    <row r="529" spans="17:24" hidden="1">
      <c r="Q529" s="900"/>
      <c r="R529" s="900"/>
      <c r="S529" s="900"/>
      <c r="T529" s="900"/>
      <c r="U529" s="900"/>
      <c r="V529" s="900"/>
      <c r="W529" s="900"/>
      <c r="X529" s="900"/>
    </row>
    <row r="530" spans="17:24" hidden="1">
      <c r="Q530" s="900"/>
      <c r="R530" s="900"/>
      <c r="S530" s="900"/>
      <c r="T530" s="900"/>
      <c r="U530" s="900"/>
      <c r="V530" s="900"/>
      <c r="W530" s="900"/>
      <c r="X530" s="900"/>
    </row>
    <row r="531" spans="17:24" hidden="1">
      <c r="Q531" s="900"/>
      <c r="R531" s="900"/>
      <c r="S531" s="900"/>
      <c r="T531" s="900"/>
      <c r="U531" s="900"/>
      <c r="V531" s="900"/>
      <c r="W531" s="900"/>
      <c r="X531" s="900"/>
    </row>
    <row r="532" spans="17:24" hidden="1">
      <c r="Q532" s="900"/>
      <c r="R532" s="900"/>
      <c r="S532" s="900"/>
      <c r="T532" s="900"/>
      <c r="U532" s="900"/>
      <c r="V532" s="900"/>
      <c r="W532" s="900"/>
      <c r="X532" s="900"/>
    </row>
    <row r="533" spans="17:24" hidden="1">
      <c r="Q533" s="900"/>
      <c r="R533" s="900"/>
      <c r="S533" s="900"/>
      <c r="T533" s="900"/>
      <c r="U533" s="900"/>
      <c r="V533" s="900"/>
      <c r="W533" s="900"/>
      <c r="X533" s="900"/>
    </row>
    <row r="534" spans="17:24" hidden="1">
      <c r="Q534" s="900"/>
      <c r="R534" s="900"/>
      <c r="S534" s="900"/>
      <c r="T534" s="900"/>
      <c r="U534" s="900"/>
      <c r="V534" s="900"/>
      <c r="W534" s="900"/>
      <c r="X534" s="900"/>
    </row>
    <row r="535" spans="17:24" hidden="1">
      <c r="Q535" s="900"/>
      <c r="R535" s="900"/>
      <c r="S535" s="900"/>
      <c r="T535" s="900"/>
      <c r="U535" s="900"/>
      <c r="V535" s="900"/>
      <c r="W535" s="900"/>
      <c r="X535" s="900"/>
    </row>
    <row r="536" spans="17:24" hidden="1">
      <c r="Q536" s="900"/>
      <c r="R536" s="900"/>
      <c r="S536" s="900"/>
      <c r="T536" s="900"/>
      <c r="U536" s="900"/>
      <c r="V536" s="900"/>
      <c r="W536" s="900"/>
      <c r="X536" s="900"/>
    </row>
    <row r="537" spans="17:24" hidden="1">
      <c r="Q537" s="900"/>
      <c r="R537" s="900"/>
      <c r="S537" s="900"/>
      <c r="T537" s="900"/>
      <c r="U537" s="900"/>
      <c r="V537" s="900"/>
      <c r="W537" s="900"/>
      <c r="X537" s="900"/>
    </row>
    <row r="538" spans="17:24" hidden="1">
      <c r="Q538" s="900"/>
      <c r="R538" s="900"/>
      <c r="S538" s="900"/>
      <c r="T538" s="900"/>
      <c r="U538" s="900"/>
      <c r="V538" s="900"/>
      <c r="W538" s="900"/>
      <c r="X538" s="900"/>
    </row>
    <row r="539" spans="17:24" hidden="1">
      <c r="Q539" s="900"/>
      <c r="R539" s="900"/>
      <c r="S539" s="900"/>
      <c r="T539" s="900"/>
      <c r="U539" s="900"/>
      <c r="V539" s="900"/>
      <c r="W539" s="900"/>
      <c r="X539" s="900"/>
    </row>
    <row r="540" spans="17:24" hidden="1">
      <c r="Q540" s="900"/>
      <c r="R540" s="900"/>
      <c r="S540" s="900"/>
      <c r="T540" s="900"/>
      <c r="U540" s="900"/>
      <c r="V540" s="900"/>
      <c r="W540" s="900"/>
      <c r="X540" s="900"/>
    </row>
    <row r="541" spans="17:24" hidden="1">
      <c r="Q541" s="900"/>
      <c r="R541" s="900"/>
      <c r="S541" s="900"/>
      <c r="T541" s="900"/>
      <c r="U541" s="900"/>
      <c r="V541" s="900"/>
      <c r="W541" s="900"/>
      <c r="X541" s="900"/>
    </row>
    <row r="542" spans="17:24" hidden="1">
      <c r="Q542" s="900"/>
      <c r="R542" s="900"/>
      <c r="S542" s="900"/>
      <c r="T542" s="900"/>
      <c r="U542" s="900"/>
      <c r="V542" s="900"/>
      <c r="W542" s="900"/>
      <c r="X542" s="900"/>
    </row>
    <row r="543" spans="17:24" hidden="1">
      <c r="Q543" s="900"/>
      <c r="R543" s="900"/>
      <c r="S543" s="900"/>
      <c r="T543" s="900"/>
      <c r="U543" s="900"/>
      <c r="V543" s="900"/>
      <c r="W543" s="900"/>
      <c r="X543" s="900"/>
    </row>
    <row r="544" spans="17:24" hidden="1">
      <c r="Q544" s="900"/>
      <c r="R544" s="900"/>
      <c r="S544" s="900"/>
      <c r="T544" s="900"/>
      <c r="U544" s="900"/>
      <c r="V544" s="900"/>
      <c r="W544" s="900"/>
      <c r="X544" s="900"/>
    </row>
    <row r="545" spans="17:24" hidden="1">
      <c r="Q545" s="900"/>
      <c r="R545" s="900"/>
      <c r="S545" s="900"/>
      <c r="T545" s="900"/>
      <c r="U545" s="900"/>
      <c r="V545" s="900"/>
      <c r="W545" s="900"/>
      <c r="X545" s="900"/>
    </row>
    <row r="546" spans="17:24" hidden="1">
      <c r="Q546" s="900"/>
      <c r="R546" s="900"/>
      <c r="S546" s="900"/>
      <c r="T546" s="900"/>
      <c r="U546" s="900"/>
      <c r="V546" s="900"/>
      <c r="W546" s="900"/>
      <c r="X546" s="900"/>
    </row>
    <row r="547" spans="17:24" hidden="1">
      <c r="Q547" s="900"/>
      <c r="R547" s="900"/>
      <c r="S547" s="900"/>
      <c r="T547" s="900"/>
      <c r="U547" s="900"/>
      <c r="V547" s="900"/>
      <c r="W547" s="900"/>
      <c r="X547" s="900"/>
    </row>
    <row r="548" spans="17:24" hidden="1">
      <c r="Q548" s="900"/>
      <c r="R548" s="900"/>
      <c r="S548" s="900"/>
      <c r="T548" s="900"/>
      <c r="U548" s="900"/>
      <c r="V548" s="900"/>
      <c r="W548" s="900"/>
      <c r="X548" s="900"/>
    </row>
    <row r="549" spans="17:24" hidden="1">
      <c r="Q549" s="900"/>
      <c r="R549" s="900"/>
      <c r="S549" s="900"/>
      <c r="T549" s="900"/>
      <c r="U549" s="900"/>
      <c r="V549" s="900"/>
      <c r="W549" s="900"/>
      <c r="X549" s="900"/>
    </row>
    <row r="550" spans="17:24" hidden="1">
      <c r="Q550" s="900"/>
      <c r="R550" s="900"/>
      <c r="S550" s="900"/>
      <c r="T550" s="900"/>
      <c r="U550" s="900"/>
      <c r="V550" s="900"/>
      <c r="W550" s="900"/>
      <c r="X550" s="900"/>
    </row>
    <row r="551" spans="17:24" hidden="1">
      <c r="Q551" s="900"/>
      <c r="R551" s="900"/>
      <c r="S551" s="900"/>
      <c r="T551" s="900"/>
      <c r="U551" s="900"/>
      <c r="V551" s="900"/>
      <c r="W551" s="900"/>
      <c r="X551" s="900"/>
    </row>
    <row r="552" spans="17:24" hidden="1">
      <c r="Q552" s="900"/>
      <c r="R552" s="900"/>
      <c r="S552" s="900"/>
      <c r="T552" s="900"/>
      <c r="U552" s="900"/>
      <c r="V552" s="900"/>
      <c r="W552" s="900"/>
      <c r="X552" s="900"/>
    </row>
    <row r="553" spans="17:24" hidden="1">
      <c r="Q553" s="900"/>
      <c r="R553" s="900"/>
      <c r="S553" s="900"/>
      <c r="T553" s="900"/>
      <c r="U553" s="900"/>
      <c r="V553" s="900"/>
      <c r="W553" s="900"/>
      <c r="X553" s="900"/>
    </row>
    <row r="554" spans="17:24" hidden="1">
      <c r="Q554" s="900"/>
      <c r="R554" s="900"/>
      <c r="S554" s="900"/>
      <c r="T554" s="900"/>
      <c r="U554" s="900"/>
      <c r="V554" s="900"/>
      <c r="W554" s="900"/>
      <c r="X554" s="900"/>
    </row>
    <row r="555" spans="17:24" hidden="1">
      <c r="Q555" s="900"/>
      <c r="R555" s="900"/>
      <c r="S555" s="900"/>
      <c r="T555" s="900"/>
      <c r="U555" s="900"/>
      <c r="V555" s="900"/>
      <c r="W555" s="900"/>
      <c r="X555" s="900"/>
    </row>
    <row r="556" spans="17:24" hidden="1">
      <c r="Q556" s="900"/>
      <c r="R556" s="900"/>
      <c r="S556" s="900"/>
      <c r="T556" s="900"/>
      <c r="U556" s="900"/>
      <c r="V556" s="900"/>
      <c r="W556" s="900"/>
      <c r="X556" s="900"/>
    </row>
    <row r="557" spans="17:24" hidden="1">
      <c r="Q557" s="900"/>
      <c r="R557" s="900"/>
      <c r="S557" s="900"/>
      <c r="T557" s="900"/>
      <c r="U557" s="900"/>
      <c r="V557" s="900"/>
      <c r="W557" s="900"/>
      <c r="X557" s="900"/>
    </row>
    <row r="558" spans="17:24" hidden="1">
      <c r="Q558" s="900"/>
      <c r="R558" s="900"/>
      <c r="S558" s="900"/>
      <c r="T558" s="900"/>
      <c r="U558" s="900"/>
      <c r="V558" s="900"/>
      <c r="W558" s="900"/>
      <c r="X558" s="900"/>
    </row>
    <row r="559" spans="17:24" hidden="1">
      <c r="Q559" s="900"/>
      <c r="R559" s="900"/>
      <c r="S559" s="900"/>
      <c r="T559" s="900"/>
      <c r="U559" s="900"/>
      <c r="V559" s="900"/>
      <c r="W559" s="900"/>
      <c r="X559" s="900"/>
    </row>
    <row r="560" spans="17:24" hidden="1">
      <c r="Q560" s="900"/>
      <c r="R560" s="900"/>
      <c r="S560" s="900"/>
      <c r="T560" s="900"/>
      <c r="U560" s="900"/>
      <c r="V560" s="900"/>
      <c r="W560" s="900"/>
      <c r="X560" s="900"/>
    </row>
    <row r="561" spans="17:24" hidden="1">
      <c r="Q561" s="900"/>
      <c r="R561" s="900"/>
      <c r="S561" s="900"/>
      <c r="T561" s="900"/>
      <c r="U561" s="900"/>
      <c r="V561" s="900"/>
      <c r="W561" s="900"/>
      <c r="X561" s="900"/>
    </row>
    <row r="562" spans="17:24" hidden="1">
      <c r="Q562" s="900"/>
      <c r="R562" s="900"/>
      <c r="S562" s="900"/>
      <c r="T562" s="900"/>
      <c r="U562" s="900"/>
      <c r="V562" s="900"/>
      <c r="W562" s="900"/>
      <c r="X562" s="900"/>
    </row>
    <row r="563" spans="17:24" hidden="1">
      <c r="Q563" s="900"/>
      <c r="R563" s="900"/>
      <c r="S563" s="900"/>
      <c r="T563" s="900"/>
      <c r="U563" s="900"/>
      <c r="V563" s="900"/>
      <c r="W563" s="900"/>
      <c r="X563" s="900"/>
    </row>
    <row r="564" spans="17:24" hidden="1">
      <c r="Q564" s="900"/>
      <c r="R564" s="900"/>
      <c r="S564" s="900"/>
      <c r="T564" s="900"/>
      <c r="U564" s="900"/>
      <c r="V564" s="900"/>
      <c r="W564" s="900"/>
      <c r="X564" s="900"/>
    </row>
    <row r="565" spans="17:24" hidden="1">
      <c r="Q565" s="900"/>
      <c r="R565" s="900"/>
      <c r="S565" s="900"/>
      <c r="T565" s="900"/>
      <c r="U565" s="900"/>
      <c r="V565" s="900"/>
      <c r="W565" s="900"/>
      <c r="X565" s="900"/>
    </row>
    <row r="566" spans="17:24" hidden="1">
      <c r="Q566" s="900"/>
      <c r="R566" s="900"/>
      <c r="S566" s="900"/>
      <c r="T566" s="900"/>
      <c r="U566" s="900"/>
      <c r="V566" s="900"/>
      <c r="W566" s="900"/>
      <c r="X566" s="900"/>
    </row>
    <row r="567" spans="17:24" hidden="1">
      <c r="Q567" s="900"/>
      <c r="R567" s="900"/>
      <c r="S567" s="900"/>
      <c r="T567" s="900"/>
      <c r="U567" s="900"/>
      <c r="V567" s="900"/>
      <c r="W567" s="900"/>
      <c r="X567" s="900"/>
    </row>
    <row r="568" spans="17:24" hidden="1">
      <c r="Q568" s="900"/>
      <c r="R568" s="900"/>
      <c r="S568" s="900"/>
      <c r="T568" s="900"/>
      <c r="U568" s="900"/>
      <c r="V568" s="900"/>
      <c r="W568" s="900"/>
      <c r="X568" s="900"/>
    </row>
    <row r="569" spans="17:24" hidden="1">
      <c r="Q569" s="900"/>
      <c r="R569" s="900"/>
      <c r="S569" s="900"/>
      <c r="T569" s="900"/>
      <c r="U569" s="900"/>
      <c r="V569" s="900"/>
      <c r="W569" s="900"/>
      <c r="X569" s="900"/>
    </row>
    <row r="570" spans="17:24" hidden="1">
      <c r="Q570" s="900"/>
      <c r="R570" s="900"/>
      <c r="S570" s="900"/>
      <c r="T570" s="900"/>
      <c r="U570" s="900"/>
      <c r="V570" s="900"/>
      <c r="W570" s="900"/>
      <c r="X570" s="900"/>
    </row>
    <row r="571" spans="17:24" hidden="1">
      <c r="Q571" s="900"/>
      <c r="R571" s="900"/>
      <c r="S571" s="900"/>
      <c r="T571" s="900"/>
      <c r="U571" s="900"/>
      <c r="V571" s="900"/>
      <c r="W571" s="900"/>
      <c r="X571" s="900"/>
    </row>
    <row r="572" spans="17:24" hidden="1">
      <c r="Q572" s="900"/>
      <c r="R572" s="900"/>
      <c r="S572" s="900"/>
      <c r="T572" s="900"/>
      <c r="U572" s="900"/>
      <c r="V572" s="900"/>
      <c r="W572" s="900"/>
      <c r="X572" s="900"/>
    </row>
    <row r="573" spans="17:24" hidden="1">
      <c r="Q573" s="900"/>
      <c r="R573" s="900"/>
      <c r="S573" s="900"/>
      <c r="T573" s="900"/>
      <c r="U573" s="900"/>
      <c r="V573" s="900"/>
      <c r="W573" s="900"/>
      <c r="X573" s="900"/>
    </row>
    <row r="574" spans="17:24" hidden="1">
      <c r="Q574" s="900"/>
      <c r="R574" s="900"/>
      <c r="S574" s="900"/>
      <c r="T574" s="900"/>
      <c r="U574" s="900"/>
      <c r="V574" s="900"/>
      <c r="W574" s="900"/>
      <c r="X574" s="900"/>
    </row>
    <row r="575" spans="17:24" hidden="1">
      <c r="Q575" s="900"/>
      <c r="R575" s="900"/>
      <c r="S575" s="900"/>
      <c r="T575" s="900"/>
      <c r="U575" s="900"/>
      <c r="V575" s="900"/>
      <c r="W575" s="900"/>
      <c r="X575" s="900"/>
    </row>
    <row r="576" spans="17:24" hidden="1">
      <c r="Q576" s="900"/>
      <c r="R576" s="900"/>
      <c r="S576" s="900"/>
      <c r="T576" s="900"/>
      <c r="U576" s="900"/>
      <c r="V576" s="900"/>
      <c r="W576" s="900"/>
      <c r="X576" s="900"/>
    </row>
    <row r="577" spans="17:24" hidden="1">
      <c r="Q577" s="900"/>
      <c r="R577" s="900"/>
      <c r="S577" s="900"/>
      <c r="T577" s="900"/>
      <c r="U577" s="900"/>
      <c r="V577" s="900"/>
      <c r="W577" s="900"/>
      <c r="X577" s="900"/>
    </row>
    <row r="578" spans="17:24" hidden="1">
      <c r="Q578" s="900"/>
      <c r="R578" s="900"/>
      <c r="S578" s="900"/>
      <c r="T578" s="900"/>
      <c r="U578" s="900"/>
      <c r="V578" s="900"/>
      <c r="W578" s="900"/>
      <c r="X578" s="900"/>
    </row>
    <row r="579" spans="17:24" hidden="1">
      <c r="Q579" s="900"/>
      <c r="R579" s="900"/>
      <c r="S579" s="900"/>
      <c r="T579" s="900"/>
      <c r="U579" s="900"/>
      <c r="V579" s="900"/>
      <c r="W579" s="900"/>
      <c r="X579" s="900"/>
    </row>
    <row r="580" spans="17:24" hidden="1">
      <c r="Q580" s="900"/>
      <c r="R580" s="900"/>
      <c r="S580" s="900"/>
      <c r="T580" s="900"/>
      <c r="U580" s="900"/>
      <c r="V580" s="900"/>
      <c r="W580" s="900"/>
      <c r="X580" s="900"/>
    </row>
    <row r="581" spans="17:24" hidden="1">
      <c r="Q581" s="900"/>
      <c r="R581" s="900"/>
      <c r="S581" s="900"/>
      <c r="T581" s="900"/>
      <c r="U581" s="900"/>
      <c r="V581" s="900"/>
      <c r="W581" s="900"/>
      <c r="X581" s="900"/>
    </row>
    <row r="582" spans="17:24" hidden="1">
      <c r="Q582" s="900"/>
      <c r="R582" s="900"/>
      <c r="S582" s="900"/>
      <c r="T582" s="900"/>
      <c r="U582" s="900"/>
      <c r="V582" s="900"/>
      <c r="W582" s="900"/>
      <c r="X582" s="900"/>
    </row>
    <row r="583" spans="17:24" hidden="1">
      <c r="Q583" s="900"/>
      <c r="R583" s="900"/>
      <c r="S583" s="900"/>
      <c r="T583" s="900"/>
      <c r="U583" s="900"/>
      <c r="V583" s="900"/>
      <c r="W583" s="900"/>
      <c r="X583" s="900"/>
    </row>
    <row r="584" spans="17:24" hidden="1">
      <c r="Q584" s="900"/>
      <c r="R584" s="900"/>
      <c r="S584" s="900"/>
      <c r="T584" s="900"/>
      <c r="U584" s="900"/>
      <c r="V584" s="900"/>
      <c r="W584" s="900"/>
      <c r="X584" s="900"/>
    </row>
    <row r="585" spans="17:24" hidden="1">
      <c r="Q585" s="900"/>
      <c r="R585" s="900"/>
      <c r="S585" s="900"/>
      <c r="T585" s="900"/>
      <c r="U585" s="900"/>
      <c r="V585" s="900"/>
      <c r="W585" s="900"/>
      <c r="X585" s="900"/>
    </row>
    <row r="586" spans="17:24" hidden="1">
      <c r="Q586" s="900"/>
      <c r="R586" s="900"/>
      <c r="S586" s="900"/>
      <c r="T586" s="900"/>
      <c r="U586" s="900"/>
      <c r="V586" s="900"/>
      <c r="W586" s="900"/>
      <c r="X586" s="900"/>
    </row>
    <row r="587" spans="17:24" hidden="1">
      <c r="Q587" s="900"/>
      <c r="R587" s="900"/>
      <c r="S587" s="900"/>
      <c r="T587" s="900"/>
      <c r="U587" s="900"/>
      <c r="V587" s="900"/>
      <c r="W587" s="900"/>
      <c r="X587" s="900"/>
    </row>
    <row r="588" spans="17:24" hidden="1">
      <c r="Q588" s="900"/>
      <c r="R588" s="900"/>
      <c r="S588" s="900"/>
      <c r="T588" s="900"/>
      <c r="U588" s="900"/>
      <c r="V588" s="900"/>
      <c r="W588" s="900"/>
      <c r="X588" s="900"/>
    </row>
    <row r="589" spans="17:24" hidden="1">
      <c r="Q589" s="900"/>
      <c r="R589" s="900"/>
      <c r="S589" s="900"/>
      <c r="T589" s="900"/>
      <c r="U589" s="900"/>
      <c r="V589" s="900"/>
      <c r="W589" s="900"/>
      <c r="X589" s="900"/>
    </row>
    <row r="590" spans="17:24" hidden="1">
      <c r="Q590" s="900"/>
      <c r="R590" s="900"/>
      <c r="S590" s="900"/>
      <c r="T590" s="900"/>
      <c r="U590" s="900"/>
      <c r="V590" s="900"/>
      <c r="W590" s="900"/>
      <c r="X590" s="900"/>
    </row>
    <row r="591" spans="17:24" hidden="1">
      <c r="Q591" s="900"/>
      <c r="R591" s="900"/>
      <c r="S591" s="900"/>
      <c r="T591" s="900"/>
      <c r="U591" s="900"/>
      <c r="V591" s="900"/>
      <c r="W591" s="900"/>
      <c r="X591" s="900"/>
    </row>
    <row r="592" spans="17:24" hidden="1">
      <c r="Q592" s="900"/>
      <c r="R592" s="900"/>
      <c r="S592" s="900"/>
      <c r="T592" s="900"/>
      <c r="U592" s="900"/>
      <c r="V592" s="900"/>
      <c r="W592" s="900"/>
      <c r="X592" s="900"/>
    </row>
    <row r="593" spans="17:24" hidden="1">
      <c r="Q593" s="900"/>
      <c r="R593" s="900"/>
      <c r="S593" s="900"/>
      <c r="T593" s="900"/>
      <c r="U593" s="900"/>
      <c r="V593" s="900"/>
      <c r="W593" s="900"/>
      <c r="X593" s="900"/>
    </row>
    <row r="594" spans="17:24" hidden="1">
      <c r="Q594" s="900"/>
      <c r="R594" s="900"/>
      <c r="S594" s="900"/>
      <c r="T594" s="900"/>
      <c r="U594" s="900"/>
      <c r="V594" s="900"/>
      <c r="W594" s="900"/>
      <c r="X594" s="900"/>
    </row>
    <row r="595" spans="17:24" hidden="1">
      <c r="Q595" s="900"/>
      <c r="R595" s="900"/>
      <c r="S595" s="900"/>
      <c r="T595" s="900"/>
      <c r="U595" s="900"/>
      <c r="V595" s="900"/>
      <c r="W595" s="900"/>
      <c r="X595" s="900"/>
    </row>
    <row r="596" spans="17:24" hidden="1">
      <c r="Q596" s="900"/>
      <c r="R596" s="900"/>
      <c r="S596" s="900"/>
      <c r="T596" s="900"/>
      <c r="U596" s="900"/>
      <c r="V596" s="900"/>
      <c r="W596" s="900"/>
      <c r="X596" s="900"/>
    </row>
    <row r="597" spans="17:24" hidden="1">
      <c r="Q597" s="900"/>
      <c r="R597" s="900"/>
      <c r="S597" s="900"/>
      <c r="T597" s="900"/>
      <c r="U597" s="900"/>
      <c r="V597" s="900"/>
      <c r="W597" s="900"/>
      <c r="X597" s="900"/>
    </row>
    <row r="598" spans="17:24" hidden="1">
      <c r="Q598" s="900"/>
      <c r="R598" s="900"/>
      <c r="S598" s="900"/>
      <c r="T598" s="900"/>
      <c r="U598" s="900"/>
      <c r="V598" s="900"/>
      <c r="W598" s="900"/>
      <c r="X598" s="900"/>
    </row>
    <row r="599" spans="17:24" hidden="1">
      <c r="Q599" s="900"/>
      <c r="R599" s="900"/>
      <c r="S599" s="900"/>
      <c r="T599" s="900"/>
      <c r="U599" s="900"/>
      <c r="V599" s="900"/>
      <c r="W599" s="900"/>
      <c r="X599" s="900"/>
    </row>
    <row r="600" spans="17:24" hidden="1">
      <c r="Q600" s="900"/>
      <c r="R600" s="900"/>
      <c r="S600" s="900"/>
      <c r="T600" s="900"/>
      <c r="U600" s="900"/>
      <c r="V600" s="900"/>
      <c r="W600" s="900"/>
      <c r="X600" s="900"/>
    </row>
    <row r="601" spans="17:24" hidden="1">
      <c r="Q601" s="900"/>
      <c r="R601" s="900"/>
      <c r="S601" s="900"/>
      <c r="T601" s="900"/>
      <c r="U601" s="900"/>
      <c r="V601" s="900"/>
      <c r="W601" s="900"/>
      <c r="X601" s="900"/>
    </row>
    <row r="602" spans="17:24" hidden="1">
      <c r="Q602" s="900"/>
      <c r="R602" s="900"/>
      <c r="S602" s="900"/>
      <c r="T602" s="900"/>
      <c r="U602" s="900"/>
      <c r="V602" s="900"/>
      <c r="W602" s="900"/>
      <c r="X602" s="900"/>
    </row>
    <row r="603" spans="17:24" hidden="1">
      <c r="Q603" s="900"/>
      <c r="R603" s="900"/>
      <c r="S603" s="900"/>
      <c r="T603" s="900"/>
      <c r="U603" s="900"/>
      <c r="V603" s="900"/>
      <c r="W603" s="900"/>
      <c r="X603" s="900"/>
    </row>
    <row r="604" spans="17:24" hidden="1">
      <c r="Q604" s="900"/>
      <c r="R604" s="900"/>
      <c r="S604" s="900"/>
      <c r="T604" s="900"/>
      <c r="U604" s="900"/>
      <c r="V604" s="900"/>
      <c r="W604" s="900"/>
      <c r="X604" s="900"/>
    </row>
    <row r="605" spans="17:24" hidden="1">
      <c r="Q605" s="900"/>
      <c r="R605" s="900"/>
      <c r="S605" s="900"/>
      <c r="T605" s="900"/>
      <c r="U605" s="900"/>
      <c r="V605" s="900"/>
      <c r="W605" s="900"/>
      <c r="X605" s="900"/>
    </row>
    <row r="606" spans="17:24" hidden="1">
      <c r="Q606" s="900"/>
      <c r="R606" s="900"/>
      <c r="S606" s="900"/>
      <c r="T606" s="900"/>
      <c r="U606" s="900"/>
      <c r="V606" s="900"/>
      <c r="W606" s="900"/>
      <c r="X606" s="900"/>
    </row>
    <row r="607" spans="17:24" hidden="1">
      <c r="Q607" s="900"/>
      <c r="R607" s="900"/>
      <c r="S607" s="900"/>
      <c r="T607" s="900"/>
      <c r="U607" s="900"/>
      <c r="V607" s="900"/>
      <c r="W607" s="900"/>
      <c r="X607" s="900"/>
    </row>
    <row r="608" spans="17:24" hidden="1">
      <c r="Q608" s="900"/>
      <c r="R608" s="900"/>
      <c r="S608" s="900"/>
      <c r="T608" s="900"/>
      <c r="U608" s="900"/>
      <c r="V608" s="900"/>
      <c r="W608" s="900"/>
      <c r="X608" s="900"/>
    </row>
    <row r="609" spans="17:24" hidden="1">
      <c r="Q609" s="900"/>
      <c r="R609" s="900"/>
      <c r="S609" s="900"/>
      <c r="T609" s="900"/>
      <c r="U609" s="900"/>
      <c r="V609" s="900"/>
      <c r="W609" s="900"/>
      <c r="X609" s="900"/>
    </row>
    <row r="610" spans="17:24" hidden="1">
      <c r="Q610" s="900"/>
      <c r="R610" s="900"/>
      <c r="S610" s="900"/>
      <c r="T610" s="900"/>
      <c r="U610" s="900"/>
      <c r="V610" s="900"/>
      <c r="W610" s="900"/>
      <c r="X610" s="900"/>
    </row>
    <row r="611" spans="17:24" hidden="1">
      <c r="Q611" s="900"/>
      <c r="R611" s="900"/>
      <c r="S611" s="900"/>
      <c r="T611" s="900"/>
      <c r="U611" s="900"/>
      <c r="V611" s="900"/>
      <c r="W611" s="900"/>
      <c r="X611" s="900"/>
    </row>
    <row r="612" spans="17:24" hidden="1">
      <c r="Q612" s="900"/>
      <c r="R612" s="900"/>
      <c r="S612" s="900"/>
      <c r="T612" s="900"/>
      <c r="U612" s="900"/>
      <c r="V612" s="900"/>
      <c r="W612" s="900"/>
      <c r="X612" s="900"/>
    </row>
    <row r="613" spans="17:24" hidden="1">
      <c r="Q613" s="900"/>
      <c r="R613" s="900"/>
      <c r="S613" s="900"/>
      <c r="T613" s="900"/>
      <c r="U613" s="900"/>
      <c r="V613" s="900"/>
      <c r="W613" s="900"/>
      <c r="X613" s="900"/>
    </row>
    <row r="614" spans="17:24" hidden="1">
      <c r="Q614" s="900"/>
      <c r="R614" s="900"/>
      <c r="S614" s="900"/>
      <c r="T614" s="900"/>
      <c r="U614" s="900"/>
      <c r="V614" s="900"/>
      <c r="W614" s="900"/>
      <c r="X614" s="900"/>
    </row>
    <row r="615" spans="17:24" hidden="1">
      <c r="Q615" s="900"/>
      <c r="R615" s="900"/>
      <c r="S615" s="900"/>
      <c r="T615" s="900"/>
      <c r="U615" s="900"/>
      <c r="V615" s="900"/>
      <c r="W615" s="900"/>
      <c r="X615" s="900"/>
    </row>
    <row r="616" spans="17:24" hidden="1">
      <c r="Q616" s="900"/>
      <c r="R616" s="900"/>
      <c r="S616" s="900"/>
      <c r="T616" s="900"/>
      <c r="U616" s="900"/>
      <c r="V616" s="900"/>
      <c r="W616" s="900"/>
      <c r="X616" s="900"/>
    </row>
    <row r="617" spans="17:24" hidden="1">
      <c r="Q617" s="900"/>
      <c r="R617" s="900"/>
      <c r="S617" s="900"/>
      <c r="T617" s="900"/>
      <c r="U617" s="900"/>
      <c r="V617" s="900"/>
      <c r="W617" s="900"/>
      <c r="X617" s="900"/>
    </row>
    <row r="618" spans="17:24" hidden="1">
      <c r="Q618" s="900"/>
      <c r="R618" s="900"/>
      <c r="S618" s="900"/>
      <c r="T618" s="900"/>
      <c r="U618" s="900"/>
      <c r="V618" s="900"/>
      <c r="W618" s="900"/>
      <c r="X618" s="900"/>
    </row>
    <row r="619" spans="17:24" hidden="1">
      <c r="Q619" s="900"/>
      <c r="R619" s="900"/>
      <c r="S619" s="900"/>
      <c r="T619" s="900"/>
      <c r="U619" s="900"/>
      <c r="V619" s="900"/>
      <c r="W619" s="900"/>
      <c r="X619" s="900"/>
    </row>
    <row r="620" spans="17:24" hidden="1">
      <c r="Q620" s="900"/>
      <c r="R620" s="900"/>
      <c r="S620" s="900"/>
      <c r="T620" s="900"/>
      <c r="U620" s="900"/>
      <c r="V620" s="900"/>
      <c r="W620" s="900"/>
      <c r="X620" s="900"/>
    </row>
    <row r="621" spans="17:24" hidden="1">
      <c r="Q621" s="900"/>
      <c r="R621" s="900"/>
      <c r="S621" s="900"/>
      <c r="T621" s="900"/>
      <c r="U621" s="900"/>
      <c r="V621" s="900"/>
      <c r="W621" s="900"/>
      <c r="X621" s="900"/>
    </row>
    <row r="622" spans="17:24" hidden="1">
      <c r="Q622" s="900"/>
      <c r="R622" s="900"/>
      <c r="S622" s="900"/>
      <c r="T622" s="900"/>
      <c r="U622" s="900"/>
      <c r="V622" s="900"/>
      <c r="W622" s="900"/>
      <c r="X622" s="900"/>
    </row>
    <row r="623" spans="17:24" hidden="1">
      <c r="Q623" s="900"/>
      <c r="R623" s="900"/>
      <c r="S623" s="900"/>
      <c r="T623" s="900"/>
      <c r="U623" s="900"/>
      <c r="V623" s="900"/>
      <c r="W623" s="900"/>
      <c r="X623" s="900"/>
    </row>
    <row r="624" spans="17:24" hidden="1">
      <c r="Q624" s="900"/>
      <c r="R624" s="900"/>
      <c r="S624" s="900"/>
      <c r="T624" s="900"/>
      <c r="U624" s="900"/>
      <c r="V624" s="900"/>
      <c r="W624" s="900"/>
      <c r="X624" s="900"/>
    </row>
    <row r="625" spans="17:24" hidden="1">
      <c r="Q625" s="900"/>
      <c r="R625" s="900"/>
      <c r="S625" s="900"/>
      <c r="T625" s="900"/>
      <c r="U625" s="900"/>
      <c r="V625" s="900"/>
      <c r="W625" s="900"/>
      <c r="X625" s="900"/>
    </row>
    <row r="626" spans="17:24" hidden="1">
      <c r="Q626" s="900"/>
      <c r="R626" s="900"/>
      <c r="S626" s="900"/>
      <c r="T626" s="900"/>
      <c r="U626" s="900"/>
      <c r="V626" s="900"/>
      <c r="W626" s="900"/>
      <c r="X626" s="900"/>
    </row>
    <row r="627" spans="17:24" hidden="1">
      <c r="Q627" s="900"/>
      <c r="R627" s="900"/>
      <c r="S627" s="900"/>
      <c r="T627" s="900"/>
      <c r="U627" s="900"/>
      <c r="V627" s="900"/>
      <c r="W627" s="900"/>
      <c r="X627" s="900"/>
    </row>
    <row r="628" spans="17:24" hidden="1">
      <c r="Q628" s="900"/>
      <c r="R628" s="900"/>
      <c r="S628" s="900"/>
      <c r="T628" s="900"/>
      <c r="U628" s="900"/>
      <c r="V628" s="900"/>
      <c r="W628" s="900"/>
      <c r="X628" s="900"/>
    </row>
    <row r="629" spans="17:24" hidden="1">
      <c r="Q629" s="900"/>
      <c r="R629" s="900"/>
      <c r="S629" s="900"/>
      <c r="T629" s="900"/>
      <c r="U629" s="900"/>
      <c r="V629" s="900"/>
      <c r="W629" s="900"/>
      <c r="X629" s="900"/>
    </row>
    <row r="630" spans="17:24" hidden="1">
      <c r="Q630" s="900"/>
      <c r="R630" s="900"/>
      <c r="S630" s="900"/>
      <c r="T630" s="900"/>
      <c r="U630" s="900"/>
      <c r="V630" s="900"/>
      <c r="W630" s="900"/>
      <c r="X630" s="900"/>
    </row>
    <row r="631" spans="17:24" hidden="1">
      <c r="Q631" s="900"/>
      <c r="R631" s="900"/>
      <c r="S631" s="900"/>
      <c r="T631" s="900"/>
      <c r="U631" s="900"/>
      <c r="V631" s="900"/>
      <c r="W631" s="900"/>
      <c r="X631" s="900"/>
    </row>
    <row r="632" spans="17:24" hidden="1">
      <c r="Q632" s="900"/>
      <c r="R632" s="900"/>
      <c r="S632" s="900"/>
      <c r="T632" s="900"/>
      <c r="U632" s="900"/>
      <c r="V632" s="900"/>
      <c r="W632" s="900"/>
      <c r="X632" s="900"/>
    </row>
    <row r="633" spans="17:24" hidden="1">
      <c r="Q633" s="900"/>
      <c r="R633" s="900"/>
      <c r="S633" s="900"/>
      <c r="T633" s="900"/>
      <c r="U633" s="900"/>
      <c r="V633" s="900"/>
      <c r="W633" s="900"/>
      <c r="X633" s="900"/>
    </row>
    <row r="634" spans="17:24" hidden="1">
      <c r="Q634" s="900"/>
      <c r="R634" s="900"/>
      <c r="S634" s="900"/>
      <c r="T634" s="900"/>
      <c r="U634" s="900"/>
      <c r="V634" s="900"/>
      <c r="W634" s="900"/>
      <c r="X634" s="900"/>
    </row>
    <row r="635" spans="17:24" hidden="1">
      <c r="Q635" s="900"/>
      <c r="R635" s="900"/>
      <c r="S635" s="900"/>
      <c r="T635" s="900"/>
      <c r="U635" s="900"/>
      <c r="V635" s="900"/>
      <c r="W635" s="900"/>
      <c r="X635" s="900"/>
    </row>
    <row r="636" spans="17:24" hidden="1">
      <c r="Q636" s="900"/>
      <c r="R636" s="900"/>
      <c r="S636" s="900"/>
      <c r="T636" s="900"/>
      <c r="U636" s="900"/>
      <c r="V636" s="900"/>
      <c r="W636" s="900"/>
      <c r="X636" s="900"/>
    </row>
    <row r="637" spans="17:24" hidden="1">
      <c r="Q637" s="900"/>
      <c r="R637" s="900"/>
      <c r="S637" s="900"/>
      <c r="T637" s="900"/>
      <c r="U637" s="900"/>
      <c r="V637" s="900"/>
      <c r="W637" s="900"/>
      <c r="X637" s="900"/>
    </row>
    <row r="638" spans="17:24" hidden="1">
      <c r="Q638" s="900"/>
      <c r="R638" s="900"/>
      <c r="S638" s="900"/>
      <c r="T638" s="900"/>
      <c r="U638" s="900"/>
      <c r="V638" s="900"/>
      <c r="W638" s="900"/>
      <c r="X638" s="900"/>
    </row>
    <row r="639" spans="17:24" hidden="1">
      <c r="Q639" s="900"/>
      <c r="R639" s="900"/>
      <c r="S639" s="900"/>
      <c r="T639" s="900"/>
      <c r="U639" s="900"/>
      <c r="V639" s="900"/>
      <c r="W639" s="900"/>
      <c r="X639" s="900"/>
    </row>
    <row r="640" spans="17:24" hidden="1">
      <c r="Q640" s="900"/>
      <c r="R640" s="900"/>
      <c r="S640" s="900"/>
      <c r="T640" s="900"/>
      <c r="U640" s="900"/>
      <c r="V640" s="900"/>
      <c r="W640" s="900"/>
      <c r="X640" s="900"/>
    </row>
    <row r="641" spans="17:24" hidden="1">
      <c r="Q641" s="900"/>
      <c r="R641" s="900"/>
      <c r="S641" s="900"/>
      <c r="T641" s="900"/>
      <c r="U641" s="900"/>
      <c r="V641" s="900"/>
      <c r="W641" s="900"/>
      <c r="X641" s="900"/>
    </row>
    <row r="642" spans="17:24" hidden="1">
      <c r="Q642" s="900"/>
      <c r="R642" s="900"/>
      <c r="S642" s="900"/>
      <c r="T642" s="900"/>
      <c r="U642" s="900"/>
      <c r="V642" s="900"/>
      <c r="W642" s="900"/>
      <c r="X642" s="900"/>
    </row>
    <row r="643" spans="17:24" hidden="1">
      <c r="Q643" s="900"/>
      <c r="R643" s="900"/>
      <c r="S643" s="900"/>
      <c r="T643" s="900"/>
      <c r="U643" s="900"/>
      <c r="V643" s="900"/>
      <c r="W643" s="900"/>
      <c r="X643" s="900"/>
    </row>
    <row r="644" spans="17:24" hidden="1">
      <c r="Q644" s="900"/>
      <c r="R644" s="900"/>
      <c r="S644" s="900"/>
      <c r="T644" s="900"/>
      <c r="U644" s="900"/>
      <c r="V644" s="900"/>
      <c r="W644" s="900"/>
      <c r="X644" s="900"/>
    </row>
    <row r="645" spans="17:24" hidden="1">
      <c r="Q645" s="900"/>
      <c r="R645" s="900"/>
      <c r="S645" s="900"/>
      <c r="T645" s="900"/>
      <c r="U645" s="900"/>
      <c r="V645" s="900"/>
      <c r="W645" s="900"/>
      <c r="X645" s="900"/>
    </row>
    <row r="646" spans="17:24" hidden="1">
      <c r="Q646" s="900"/>
      <c r="R646" s="900"/>
      <c r="S646" s="900"/>
      <c r="T646" s="900"/>
      <c r="U646" s="900"/>
      <c r="V646" s="900"/>
      <c r="W646" s="900"/>
      <c r="X646" s="900"/>
    </row>
    <row r="647" spans="17:24" hidden="1">
      <c r="Q647" s="900"/>
      <c r="R647" s="900"/>
      <c r="S647" s="900"/>
      <c r="T647" s="900"/>
      <c r="U647" s="900"/>
      <c r="V647" s="900"/>
      <c r="W647" s="900"/>
      <c r="X647" s="900"/>
    </row>
    <row r="648" spans="17:24" hidden="1">
      <c r="Q648" s="900"/>
      <c r="R648" s="900"/>
      <c r="S648" s="900"/>
      <c r="T648" s="900"/>
      <c r="U648" s="900"/>
      <c r="V648" s="900"/>
      <c r="W648" s="900"/>
      <c r="X648" s="900"/>
    </row>
    <row r="649" spans="17:24" hidden="1">
      <c r="Q649" s="900"/>
      <c r="R649" s="900"/>
      <c r="S649" s="900"/>
      <c r="T649" s="900"/>
      <c r="U649" s="900"/>
      <c r="V649" s="900"/>
      <c r="W649" s="900"/>
      <c r="X649" s="900"/>
    </row>
    <row r="650" spans="17:24" hidden="1">
      <c r="Q650" s="900"/>
      <c r="R650" s="900"/>
      <c r="S650" s="900"/>
      <c r="T650" s="900"/>
      <c r="U650" s="900"/>
      <c r="V650" s="900"/>
      <c r="W650" s="900"/>
      <c r="X650" s="900"/>
    </row>
    <row r="651" spans="17:24" hidden="1">
      <c r="Q651" s="900"/>
      <c r="R651" s="900"/>
      <c r="S651" s="900"/>
      <c r="T651" s="900"/>
      <c r="U651" s="900"/>
      <c r="V651" s="900"/>
      <c r="W651" s="900"/>
      <c r="X651" s="900"/>
    </row>
    <row r="652" spans="17:24" hidden="1">
      <c r="Q652" s="900"/>
      <c r="R652" s="900"/>
      <c r="S652" s="900"/>
      <c r="T652" s="900"/>
      <c r="U652" s="900"/>
      <c r="V652" s="900"/>
      <c r="W652" s="900"/>
      <c r="X652" s="900"/>
    </row>
    <row r="653" spans="17:24" hidden="1">
      <c r="Q653" s="900"/>
      <c r="R653" s="900"/>
      <c r="S653" s="900"/>
      <c r="T653" s="900"/>
      <c r="U653" s="900"/>
      <c r="V653" s="900"/>
      <c r="W653" s="900"/>
      <c r="X653" s="900"/>
    </row>
    <row r="654" spans="17:24" hidden="1">
      <c r="Q654" s="900"/>
      <c r="R654" s="900"/>
      <c r="S654" s="900"/>
      <c r="T654" s="900"/>
      <c r="U654" s="900"/>
      <c r="V654" s="900"/>
      <c r="W654" s="900"/>
      <c r="X654" s="900"/>
    </row>
    <row r="655" spans="17:24" hidden="1">
      <c r="Q655" s="900"/>
      <c r="R655" s="900"/>
      <c r="S655" s="900"/>
      <c r="T655" s="900"/>
      <c r="U655" s="900"/>
      <c r="V655" s="900"/>
      <c r="W655" s="900"/>
      <c r="X655" s="900"/>
    </row>
    <row r="656" spans="17:24" hidden="1">
      <c r="Q656" s="900"/>
      <c r="R656" s="900"/>
      <c r="S656" s="900"/>
      <c r="T656" s="900"/>
      <c r="U656" s="900"/>
      <c r="V656" s="900"/>
      <c r="W656" s="900"/>
      <c r="X656" s="900"/>
    </row>
    <row r="657" spans="17:24" hidden="1">
      <c r="Q657" s="900"/>
      <c r="R657" s="900"/>
      <c r="S657" s="900"/>
      <c r="T657" s="900"/>
      <c r="U657" s="900"/>
      <c r="V657" s="900"/>
      <c r="W657" s="900"/>
      <c r="X657" s="900"/>
    </row>
    <row r="658" spans="17:24" hidden="1">
      <c r="Q658" s="900"/>
      <c r="R658" s="900"/>
      <c r="S658" s="900"/>
      <c r="T658" s="900"/>
      <c r="U658" s="900"/>
      <c r="V658" s="900"/>
      <c r="W658" s="900"/>
      <c r="X658" s="900"/>
    </row>
    <row r="659" spans="17:24" hidden="1">
      <c r="Q659" s="900"/>
      <c r="R659" s="900"/>
      <c r="S659" s="900"/>
      <c r="T659" s="900"/>
      <c r="U659" s="900"/>
      <c r="V659" s="900"/>
      <c r="W659" s="900"/>
      <c r="X659" s="900"/>
    </row>
    <row r="660" spans="17:24" hidden="1">
      <c r="Q660" s="900"/>
      <c r="R660" s="900"/>
      <c r="S660" s="900"/>
      <c r="T660" s="900"/>
      <c r="U660" s="900"/>
      <c r="V660" s="900"/>
      <c r="W660" s="900"/>
      <c r="X660" s="900"/>
    </row>
    <row r="661" spans="17:24" hidden="1">
      <c r="Q661" s="900"/>
      <c r="R661" s="900"/>
      <c r="S661" s="900"/>
      <c r="T661" s="900"/>
      <c r="U661" s="900"/>
      <c r="V661" s="900"/>
      <c r="W661" s="900"/>
      <c r="X661" s="900"/>
    </row>
    <row r="662" spans="17:24" hidden="1">
      <c r="Q662" s="900"/>
      <c r="R662" s="900"/>
      <c r="S662" s="900"/>
      <c r="T662" s="900"/>
      <c r="U662" s="900"/>
      <c r="V662" s="900"/>
      <c r="W662" s="900"/>
      <c r="X662" s="900"/>
    </row>
    <row r="663" spans="17:24" hidden="1">
      <c r="Q663" s="900"/>
      <c r="R663" s="900"/>
      <c r="S663" s="900"/>
      <c r="T663" s="900"/>
      <c r="U663" s="900"/>
      <c r="V663" s="900"/>
      <c r="W663" s="900"/>
      <c r="X663" s="900"/>
    </row>
    <row r="664" spans="17:24" hidden="1">
      <c r="Q664" s="900"/>
      <c r="R664" s="900"/>
      <c r="S664" s="900"/>
      <c r="T664" s="900"/>
      <c r="U664" s="900"/>
      <c r="V664" s="900"/>
      <c r="W664" s="900"/>
      <c r="X664" s="900"/>
    </row>
    <row r="665" spans="17:24" hidden="1">
      <c r="Q665" s="900"/>
      <c r="R665" s="900"/>
      <c r="S665" s="900"/>
      <c r="T665" s="900"/>
      <c r="U665" s="900"/>
      <c r="V665" s="900"/>
      <c r="W665" s="900"/>
      <c r="X665" s="900"/>
    </row>
    <row r="666" spans="17:24" hidden="1">
      <c r="Q666" s="900"/>
      <c r="R666" s="900"/>
      <c r="S666" s="900"/>
      <c r="T666" s="900"/>
      <c r="U666" s="900"/>
      <c r="V666" s="900"/>
      <c r="W666" s="900"/>
      <c r="X666" s="900"/>
    </row>
    <row r="667" spans="17:24" hidden="1">
      <c r="Q667" s="900"/>
      <c r="R667" s="900"/>
      <c r="S667" s="900"/>
      <c r="T667" s="900"/>
      <c r="U667" s="900"/>
      <c r="V667" s="900"/>
      <c r="W667" s="900"/>
      <c r="X667" s="900"/>
    </row>
    <row r="668" spans="17:24" hidden="1">
      <c r="Q668" s="900"/>
      <c r="R668" s="900"/>
      <c r="S668" s="900"/>
      <c r="T668" s="900"/>
      <c r="U668" s="900"/>
      <c r="V668" s="900"/>
      <c r="W668" s="900"/>
      <c r="X668" s="900"/>
    </row>
    <row r="669" spans="17:24" hidden="1">
      <c r="Q669" s="900"/>
      <c r="R669" s="900"/>
      <c r="S669" s="900"/>
      <c r="T669" s="900"/>
      <c r="U669" s="900"/>
      <c r="V669" s="900"/>
      <c r="W669" s="900"/>
      <c r="X669" s="900"/>
    </row>
    <row r="670" spans="17:24" hidden="1">
      <c r="Q670" s="900"/>
      <c r="R670" s="900"/>
      <c r="S670" s="900"/>
      <c r="T670" s="900"/>
      <c r="U670" s="900"/>
      <c r="V670" s="900"/>
      <c r="W670" s="900"/>
      <c r="X670" s="900"/>
    </row>
    <row r="671" spans="17:24" hidden="1">
      <c r="Q671" s="900"/>
      <c r="R671" s="900"/>
      <c r="S671" s="900"/>
      <c r="T671" s="900"/>
      <c r="U671" s="900"/>
      <c r="V671" s="900"/>
      <c r="W671" s="900"/>
      <c r="X671" s="900"/>
    </row>
    <row r="672" spans="17:24" hidden="1">
      <c r="Q672" s="900"/>
      <c r="R672" s="900"/>
      <c r="S672" s="900"/>
      <c r="T672" s="900"/>
      <c r="U672" s="900"/>
      <c r="V672" s="900"/>
      <c r="W672" s="900"/>
      <c r="X672" s="900"/>
    </row>
    <row r="673" spans="17:24" hidden="1">
      <c r="Q673" s="900"/>
      <c r="R673" s="900"/>
      <c r="S673" s="900"/>
      <c r="T673" s="900"/>
      <c r="U673" s="900"/>
      <c r="V673" s="900"/>
      <c r="W673" s="900"/>
      <c r="X673" s="900"/>
    </row>
    <row r="674" spans="17:24" hidden="1">
      <c r="Q674" s="900"/>
      <c r="R674" s="900"/>
      <c r="S674" s="900"/>
      <c r="T674" s="900"/>
      <c r="U674" s="900"/>
      <c r="V674" s="900"/>
      <c r="W674" s="900"/>
      <c r="X674" s="900"/>
    </row>
    <row r="675" spans="17:24" hidden="1">
      <c r="Q675" s="900"/>
      <c r="R675" s="900"/>
      <c r="S675" s="900"/>
      <c r="T675" s="900"/>
      <c r="U675" s="900"/>
      <c r="V675" s="900"/>
      <c r="W675" s="900"/>
      <c r="X675" s="900"/>
    </row>
    <row r="676" spans="17:24" hidden="1">
      <c r="Q676" s="900"/>
      <c r="R676" s="900"/>
      <c r="S676" s="900"/>
      <c r="T676" s="900"/>
      <c r="U676" s="900"/>
      <c r="V676" s="900"/>
      <c r="W676" s="900"/>
      <c r="X676" s="900"/>
    </row>
    <row r="677" spans="17:24" hidden="1">
      <c r="Q677" s="900"/>
      <c r="R677" s="900"/>
      <c r="S677" s="900"/>
      <c r="T677" s="900"/>
      <c r="U677" s="900"/>
      <c r="V677" s="900"/>
      <c r="W677" s="900"/>
      <c r="X677" s="900"/>
    </row>
    <row r="678" spans="17:24" hidden="1">
      <c r="Q678" s="900"/>
      <c r="R678" s="900"/>
      <c r="S678" s="900"/>
      <c r="T678" s="900"/>
      <c r="U678" s="900"/>
      <c r="V678" s="900"/>
      <c r="W678" s="900"/>
      <c r="X678" s="900"/>
    </row>
    <row r="679" spans="17:24" hidden="1">
      <c r="Q679" s="900"/>
      <c r="R679" s="900"/>
      <c r="S679" s="900"/>
      <c r="T679" s="900"/>
      <c r="U679" s="900"/>
      <c r="V679" s="900"/>
      <c r="W679" s="900"/>
      <c r="X679" s="900"/>
    </row>
    <row r="680" spans="17:24" hidden="1">
      <c r="Q680" s="900"/>
      <c r="R680" s="900"/>
      <c r="S680" s="900"/>
      <c r="T680" s="900"/>
      <c r="U680" s="900"/>
      <c r="V680" s="900"/>
      <c r="W680" s="900"/>
      <c r="X680" s="900"/>
    </row>
    <row r="681" spans="17:24" hidden="1">
      <c r="Q681" s="900"/>
      <c r="R681" s="900"/>
      <c r="S681" s="900"/>
      <c r="T681" s="900"/>
      <c r="U681" s="900"/>
      <c r="V681" s="900"/>
      <c r="W681" s="900"/>
      <c r="X681" s="900"/>
    </row>
    <row r="682" spans="17:24" hidden="1">
      <c r="Q682" s="900"/>
      <c r="R682" s="900"/>
      <c r="S682" s="900"/>
      <c r="T682" s="900"/>
      <c r="U682" s="900"/>
      <c r="V682" s="900"/>
      <c r="W682" s="900"/>
      <c r="X682" s="900"/>
    </row>
    <row r="683" spans="17:24" hidden="1">
      <c r="Q683" s="900"/>
      <c r="R683" s="900"/>
      <c r="S683" s="900"/>
      <c r="T683" s="900"/>
      <c r="U683" s="900"/>
      <c r="V683" s="900"/>
      <c r="W683" s="900"/>
      <c r="X683" s="900"/>
    </row>
    <row r="684" spans="17:24" hidden="1">
      <c r="Q684" s="900"/>
      <c r="R684" s="900"/>
      <c r="S684" s="900"/>
      <c r="T684" s="900"/>
      <c r="U684" s="900"/>
      <c r="V684" s="900"/>
      <c r="W684" s="900"/>
      <c r="X684" s="900"/>
    </row>
    <row r="685" spans="17:24" hidden="1">
      <c r="Q685" s="900"/>
      <c r="R685" s="900"/>
      <c r="S685" s="900"/>
      <c r="T685" s="900"/>
      <c r="U685" s="900"/>
      <c r="V685" s="900"/>
      <c r="W685" s="900"/>
      <c r="X685" s="900"/>
    </row>
    <row r="686" spans="17:24" hidden="1">
      <c r="Q686" s="900"/>
      <c r="R686" s="900"/>
      <c r="S686" s="900"/>
      <c r="T686" s="900"/>
      <c r="U686" s="900"/>
      <c r="V686" s="900"/>
      <c r="W686" s="900"/>
      <c r="X686" s="900"/>
    </row>
    <row r="687" spans="17:24" hidden="1">
      <c r="Q687" s="900"/>
      <c r="R687" s="900"/>
      <c r="S687" s="900"/>
      <c r="T687" s="900"/>
      <c r="U687" s="900"/>
      <c r="V687" s="900"/>
      <c r="W687" s="900"/>
      <c r="X687" s="900"/>
    </row>
    <row r="688" spans="17:24" hidden="1">
      <c r="Q688" s="900"/>
      <c r="R688" s="900"/>
      <c r="S688" s="900"/>
      <c r="T688" s="900"/>
      <c r="U688" s="900"/>
      <c r="V688" s="900"/>
      <c r="W688" s="900"/>
      <c r="X688" s="900"/>
    </row>
    <row r="689" spans="17:24" hidden="1">
      <c r="Q689" s="900"/>
      <c r="R689" s="900"/>
      <c r="S689" s="900"/>
      <c r="T689" s="900"/>
      <c r="U689" s="900"/>
      <c r="V689" s="900"/>
      <c r="W689" s="900"/>
      <c r="X689" s="900"/>
    </row>
    <row r="690" spans="17:24" hidden="1">
      <c r="Q690" s="900"/>
      <c r="R690" s="900"/>
      <c r="S690" s="900"/>
      <c r="T690" s="900"/>
      <c r="U690" s="900"/>
      <c r="V690" s="900"/>
      <c r="W690" s="900"/>
      <c r="X690" s="900"/>
    </row>
    <row r="691" spans="17:24" hidden="1">
      <c r="Q691" s="900"/>
      <c r="R691" s="900"/>
      <c r="S691" s="900"/>
      <c r="T691" s="900"/>
      <c r="U691" s="900"/>
      <c r="V691" s="900"/>
      <c r="W691" s="900"/>
      <c r="X691" s="900"/>
    </row>
    <row r="692" spans="17:24" hidden="1">
      <c r="Q692" s="900"/>
      <c r="R692" s="900"/>
      <c r="S692" s="900"/>
      <c r="T692" s="900"/>
      <c r="U692" s="900"/>
      <c r="V692" s="900"/>
      <c r="W692" s="900"/>
      <c r="X692" s="900"/>
    </row>
    <row r="693" spans="17:24" hidden="1">
      <c r="Q693" s="900"/>
      <c r="R693" s="900"/>
      <c r="S693" s="900"/>
      <c r="T693" s="900"/>
      <c r="U693" s="900"/>
      <c r="V693" s="900"/>
      <c r="W693" s="900"/>
      <c r="X693" s="900"/>
    </row>
    <row r="694" spans="17:24" hidden="1">
      <c r="Q694" s="900"/>
      <c r="R694" s="900"/>
      <c r="S694" s="900"/>
      <c r="T694" s="900"/>
      <c r="U694" s="900"/>
      <c r="V694" s="900"/>
      <c r="W694" s="900"/>
      <c r="X694" s="900"/>
    </row>
    <row r="695" spans="17:24" hidden="1">
      <c r="Q695" s="900"/>
      <c r="R695" s="900"/>
      <c r="S695" s="900"/>
      <c r="T695" s="900"/>
      <c r="U695" s="900"/>
      <c r="V695" s="900"/>
      <c r="W695" s="900"/>
      <c r="X695" s="900"/>
    </row>
    <row r="696" spans="17:24" hidden="1">
      <c r="Q696" s="900"/>
      <c r="R696" s="900"/>
      <c r="S696" s="900"/>
      <c r="T696" s="900"/>
      <c r="U696" s="900"/>
      <c r="V696" s="900"/>
      <c r="W696" s="900"/>
      <c r="X696" s="900"/>
    </row>
    <row r="697" spans="17:24" hidden="1">
      <c r="Q697" s="900"/>
      <c r="R697" s="900"/>
      <c r="S697" s="900"/>
      <c r="T697" s="900"/>
      <c r="U697" s="900"/>
      <c r="V697" s="900"/>
      <c r="W697" s="900"/>
      <c r="X697" s="900"/>
    </row>
    <row r="698" spans="17:24" hidden="1">
      <c r="Q698" s="900"/>
      <c r="R698" s="900"/>
      <c r="S698" s="900"/>
      <c r="T698" s="900"/>
      <c r="U698" s="900"/>
      <c r="V698" s="900"/>
      <c r="W698" s="900"/>
      <c r="X698" s="900"/>
    </row>
    <row r="699" spans="17:24" hidden="1">
      <c r="Q699" s="900"/>
      <c r="R699" s="900"/>
      <c r="S699" s="900"/>
      <c r="T699" s="900"/>
      <c r="U699" s="900"/>
      <c r="V699" s="900"/>
      <c r="W699" s="900"/>
      <c r="X699" s="900"/>
    </row>
    <row r="700" spans="17:24" hidden="1">
      <c r="Q700" s="900"/>
      <c r="R700" s="900"/>
      <c r="S700" s="900"/>
      <c r="T700" s="900"/>
      <c r="U700" s="900"/>
      <c r="V700" s="900"/>
      <c r="W700" s="900"/>
      <c r="X700" s="900"/>
    </row>
    <row r="701" spans="17:24" hidden="1">
      <c r="Q701" s="900"/>
      <c r="R701" s="900"/>
      <c r="S701" s="900"/>
      <c r="T701" s="900"/>
      <c r="U701" s="900"/>
      <c r="V701" s="900"/>
      <c r="W701" s="900"/>
      <c r="X701" s="900"/>
    </row>
    <row r="702" spans="17:24" hidden="1">
      <c r="Q702" s="900"/>
      <c r="R702" s="900"/>
      <c r="S702" s="900"/>
      <c r="T702" s="900"/>
      <c r="U702" s="900"/>
      <c r="V702" s="900"/>
      <c r="W702" s="900"/>
      <c r="X702" s="900"/>
    </row>
    <row r="703" spans="17:24" hidden="1">
      <c r="Q703" s="900"/>
      <c r="R703" s="900"/>
      <c r="S703" s="900"/>
      <c r="T703" s="900"/>
      <c r="U703" s="900"/>
      <c r="V703" s="900"/>
      <c r="W703" s="900"/>
      <c r="X703" s="900"/>
    </row>
    <row r="704" spans="17:24" hidden="1">
      <c r="Q704" s="900"/>
      <c r="R704" s="900"/>
      <c r="S704" s="900"/>
      <c r="T704" s="900"/>
      <c r="U704" s="900"/>
      <c r="V704" s="900"/>
      <c r="W704" s="900"/>
      <c r="X704" s="900"/>
    </row>
    <row r="705" spans="17:24" hidden="1">
      <c r="Q705" s="900"/>
      <c r="R705" s="900"/>
      <c r="S705" s="900"/>
      <c r="T705" s="900"/>
      <c r="U705" s="900"/>
      <c r="V705" s="900"/>
      <c r="W705" s="900"/>
      <c r="X705" s="900"/>
    </row>
    <row r="706" spans="17:24" hidden="1">
      <c r="Q706" s="900"/>
      <c r="R706" s="900"/>
      <c r="S706" s="900"/>
      <c r="T706" s="900"/>
      <c r="U706" s="900"/>
      <c r="V706" s="900"/>
      <c r="W706" s="900"/>
      <c r="X706" s="900"/>
    </row>
    <row r="707" spans="17:24" hidden="1">
      <c r="Q707" s="900"/>
      <c r="R707" s="900"/>
      <c r="S707" s="900"/>
      <c r="T707" s="900"/>
      <c r="U707" s="900"/>
      <c r="V707" s="900"/>
      <c r="W707" s="900"/>
      <c r="X707" s="900"/>
    </row>
    <row r="708" spans="17:24" hidden="1">
      <c r="Q708" s="900"/>
      <c r="R708" s="900"/>
      <c r="S708" s="900"/>
      <c r="T708" s="900"/>
      <c r="U708" s="900"/>
      <c r="V708" s="900"/>
      <c r="W708" s="900"/>
      <c r="X708" s="900"/>
    </row>
    <row r="709" spans="17:24" hidden="1">
      <c r="Q709" s="900"/>
      <c r="R709" s="900"/>
      <c r="S709" s="900"/>
      <c r="T709" s="900"/>
      <c r="U709" s="900"/>
      <c r="V709" s="900"/>
      <c r="W709" s="900"/>
      <c r="X709" s="900"/>
    </row>
    <row r="710" spans="17:24" hidden="1">
      <c r="Q710" s="900"/>
      <c r="R710" s="900"/>
      <c r="S710" s="900"/>
      <c r="T710" s="900"/>
      <c r="U710" s="900"/>
      <c r="V710" s="900"/>
      <c r="W710" s="900"/>
      <c r="X710" s="900"/>
    </row>
    <row r="711" spans="17:24" hidden="1">
      <c r="Q711" s="900"/>
      <c r="R711" s="900"/>
      <c r="S711" s="900"/>
      <c r="T711" s="900"/>
      <c r="U711" s="900"/>
      <c r="V711" s="900"/>
      <c r="W711" s="900"/>
      <c r="X711" s="900"/>
    </row>
    <row r="712" spans="17:24" hidden="1">
      <c r="Q712" s="900"/>
      <c r="R712" s="900"/>
      <c r="S712" s="900"/>
      <c r="T712" s="900"/>
      <c r="U712" s="900"/>
      <c r="V712" s="900"/>
      <c r="W712" s="900"/>
      <c r="X712" s="900"/>
    </row>
    <row r="713" spans="17:24" hidden="1">
      <c r="Q713" s="900"/>
      <c r="R713" s="900"/>
      <c r="S713" s="900"/>
      <c r="T713" s="900"/>
      <c r="U713" s="900"/>
      <c r="V713" s="900"/>
      <c r="W713" s="900"/>
      <c r="X713" s="900"/>
    </row>
    <row r="714" spans="17:24" hidden="1">
      <c r="Q714" s="900"/>
      <c r="R714" s="900"/>
      <c r="S714" s="900"/>
      <c r="T714" s="900"/>
      <c r="U714" s="900"/>
      <c r="V714" s="900"/>
      <c r="W714" s="900"/>
      <c r="X714" s="900"/>
    </row>
    <row r="715" spans="17:24" hidden="1">
      <c r="Q715" s="900"/>
      <c r="R715" s="900"/>
      <c r="S715" s="900"/>
      <c r="T715" s="900"/>
      <c r="U715" s="900"/>
      <c r="V715" s="900"/>
      <c r="W715" s="900"/>
      <c r="X715" s="900"/>
    </row>
    <row r="716" spans="17:24" hidden="1">
      <c r="Q716" s="900"/>
      <c r="R716" s="900"/>
      <c r="S716" s="900"/>
      <c r="T716" s="900"/>
      <c r="U716" s="900"/>
      <c r="V716" s="900"/>
      <c r="W716" s="900"/>
      <c r="X716" s="900"/>
    </row>
    <row r="717" spans="17:24" hidden="1">
      <c r="Q717" s="900"/>
      <c r="R717" s="900"/>
      <c r="S717" s="900"/>
      <c r="T717" s="900"/>
      <c r="U717" s="900"/>
      <c r="V717" s="900"/>
      <c r="W717" s="900"/>
      <c r="X717" s="900"/>
    </row>
    <row r="718" spans="17:24" hidden="1">
      <c r="Q718" s="900"/>
      <c r="R718" s="900"/>
      <c r="S718" s="900"/>
      <c r="T718" s="900"/>
      <c r="U718" s="900"/>
      <c r="V718" s="900"/>
      <c r="W718" s="900"/>
      <c r="X718" s="900"/>
    </row>
    <row r="719" spans="17:24" hidden="1">
      <c r="Q719" s="900"/>
      <c r="R719" s="900"/>
      <c r="S719" s="900"/>
      <c r="T719" s="900"/>
      <c r="U719" s="900"/>
      <c r="V719" s="900"/>
      <c r="W719" s="900"/>
      <c r="X719" s="900"/>
    </row>
    <row r="720" spans="17:24" hidden="1">
      <c r="Q720" s="900"/>
      <c r="R720" s="900"/>
      <c r="S720" s="900"/>
      <c r="T720" s="900"/>
      <c r="U720" s="900"/>
      <c r="V720" s="900"/>
      <c r="W720" s="900"/>
      <c r="X720" s="900"/>
    </row>
    <row r="721" spans="17:24" hidden="1">
      <c r="Q721" s="900"/>
      <c r="R721" s="900"/>
      <c r="S721" s="900"/>
      <c r="T721" s="900"/>
      <c r="U721" s="900"/>
      <c r="V721" s="900"/>
      <c r="W721" s="900"/>
      <c r="X721" s="900"/>
    </row>
    <row r="722" spans="17:24" hidden="1">
      <c r="Q722" s="900"/>
      <c r="R722" s="900"/>
      <c r="S722" s="900"/>
      <c r="T722" s="900"/>
      <c r="U722" s="900"/>
      <c r="V722" s="900"/>
      <c r="W722" s="900"/>
      <c r="X722" s="900"/>
    </row>
    <row r="723" spans="17:24" hidden="1">
      <c r="Q723" s="900"/>
      <c r="R723" s="900"/>
      <c r="S723" s="900"/>
      <c r="T723" s="900"/>
      <c r="U723" s="900"/>
      <c r="V723" s="900"/>
      <c r="W723" s="900"/>
      <c r="X723" s="900"/>
    </row>
    <row r="724" spans="17:24" hidden="1">
      <c r="Q724" s="900"/>
      <c r="R724" s="900"/>
      <c r="S724" s="900"/>
      <c r="T724" s="900"/>
      <c r="U724" s="900"/>
      <c r="V724" s="900"/>
      <c r="W724" s="900"/>
      <c r="X724" s="900"/>
    </row>
    <row r="725" spans="17:24" hidden="1">
      <c r="Q725" s="900"/>
      <c r="R725" s="900"/>
      <c r="S725" s="900"/>
      <c r="T725" s="900"/>
      <c r="U725" s="900"/>
      <c r="V725" s="900"/>
      <c r="W725" s="900"/>
      <c r="X725" s="900"/>
    </row>
    <row r="726" spans="17:24" hidden="1">
      <c r="Q726" s="900"/>
      <c r="R726" s="900"/>
      <c r="S726" s="900"/>
      <c r="T726" s="900"/>
      <c r="U726" s="900"/>
      <c r="V726" s="900"/>
      <c r="W726" s="900"/>
      <c r="X726" s="900"/>
    </row>
    <row r="727" spans="17:24" hidden="1">
      <c r="Q727" s="900"/>
      <c r="R727" s="900"/>
      <c r="S727" s="900"/>
      <c r="T727" s="900"/>
      <c r="U727" s="900"/>
      <c r="V727" s="900"/>
      <c r="W727" s="900"/>
      <c r="X727" s="900"/>
    </row>
    <row r="728" spans="17:24" hidden="1">
      <c r="Q728" s="900"/>
      <c r="R728" s="900"/>
      <c r="S728" s="900"/>
      <c r="T728" s="900"/>
      <c r="U728" s="900"/>
      <c r="V728" s="900"/>
      <c r="W728" s="900"/>
      <c r="X728" s="900"/>
    </row>
    <row r="729" spans="17:24" hidden="1">
      <c r="Q729" s="900"/>
      <c r="R729" s="900"/>
      <c r="S729" s="900"/>
      <c r="T729" s="900"/>
      <c r="U729" s="900"/>
      <c r="V729" s="900"/>
      <c r="W729" s="900"/>
      <c r="X729" s="900"/>
    </row>
    <row r="730" spans="17:24" hidden="1">
      <c r="Q730" s="900"/>
      <c r="R730" s="900"/>
      <c r="S730" s="900"/>
      <c r="T730" s="900"/>
      <c r="U730" s="900"/>
      <c r="V730" s="900"/>
      <c r="W730" s="900"/>
      <c r="X730" s="900"/>
    </row>
    <row r="731" spans="17:24" hidden="1">
      <c r="Q731" s="900"/>
      <c r="R731" s="900"/>
      <c r="S731" s="900"/>
      <c r="T731" s="900"/>
      <c r="U731" s="900"/>
      <c r="V731" s="900"/>
      <c r="W731" s="900"/>
      <c r="X731" s="900"/>
    </row>
    <row r="732" spans="17:24" hidden="1">
      <c r="Q732" s="900"/>
      <c r="R732" s="900"/>
      <c r="S732" s="900"/>
      <c r="T732" s="900"/>
      <c r="U732" s="900"/>
      <c r="V732" s="900"/>
      <c r="W732" s="900"/>
      <c r="X732" s="900"/>
    </row>
    <row r="733" spans="17:24" hidden="1">
      <c r="Q733" s="900"/>
      <c r="R733" s="900"/>
      <c r="S733" s="900"/>
      <c r="T733" s="900"/>
      <c r="U733" s="900"/>
      <c r="V733" s="900"/>
      <c r="W733" s="900"/>
      <c r="X733" s="900"/>
    </row>
    <row r="734" spans="17:24" hidden="1">
      <c r="Q734" s="900"/>
      <c r="R734" s="900"/>
      <c r="S734" s="900"/>
      <c r="T734" s="900"/>
      <c r="U734" s="900"/>
      <c r="V734" s="900"/>
      <c r="W734" s="900"/>
      <c r="X734" s="900"/>
    </row>
    <row r="735" spans="17:24" hidden="1">
      <c r="Q735" s="900"/>
      <c r="R735" s="900"/>
      <c r="S735" s="900"/>
      <c r="T735" s="900"/>
      <c r="U735" s="900"/>
      <c r="V735" s="900"/>
      <c r="W735" s="900"/>
      <c r="X735" s="900"/>
    </row>
    <row r="736" spans="17:24" hidden="1">
      <c r="Q736" s="900"/>
      <c r="R736" s="900"/>
      <c r="S736" s="900"/>
      <c r="T736" s="900"/>
      <c r="U736" s="900"/>
      <c r="V736" s="900"/>
      <c r="W736" s="900"/>
      <c r="X736" s="900"/>
    </row>
    <row r="737" spans="17:24" hidden="1">
      <c r="Q737" s="900"/>
      <c r="R737" s="900"/>
      <c r="S737" s="900"/>
      <c r="T737" s="900"/>
      <c r="U737" s="900"/>
      <c r="V737" s="900"/>
      <c r="W737" s="900"/>
      <c r="X737" s="900"/>
    </row>
    <row r="738" spans="17:24" hidden="1">
      <c r="Q738" s="900"/>
      <c r="R738" s="900"/>
      <c r="S738" s="900"/>
      <c r="T738" s="900"/>
      <c r="U738" s="900"/>
      <c r="V738" s="900"/>
      <c r="W738" s="900"/>
      <c r="X738" s="900"/>
    </row>
    <row r="739" spans="17:24" hidden="1">
      <c r="Q739" s="900"/>
      <c r="R739" s="900"/>
      <c r="S739" s="900"/>
      <c r="T739" s="900"/>
      <c r="U739" s="900"/>
      <c r="V739" s="900"/>
      <c r="W739" s="900"/>
      <c r="X739" s="900"/>
    </row>
    <row r="740" spans="17:24" hidden="1">
      <c r="Q740" s="900"/>
      <c r="R740" s="900"/>
      <c r="S740" s="900"/>
      <c r="T740" s="900"/>
      <c r="U740" s="900"/>
      <c r="V740" s="900"/>
      <c r="W740" s="900"/>
      <c r="X740" s="900"/>
    </row>
    <row r="741" spans="17:24" hidden="1">
      <c r="Q741" s="900"/>
      <c r="R741" s="900"/>
      <c r="S741" s="900"/>
      <c r="T741" s="900"/>
      <c r="U741" s="900"/>
      <c r="V741" s="900"/>
      <c r="W741" s="900"/>
      <c r="X741" s="900"/>
    </row>
    <row r="742" spans="17:24" hidden="1">
      <c r="Q742" s="900"/>
      <c r="R742" s="900"/>
      <c r="S742" s="900"/>
      <c r="T742" s="900"/>
      <c r="U742" s="900"/>
      <c r="V742" s="900"/>
      <c r="W742" s="900"/>
      <c r="X742" s="900"/>
    </row>
    <row r="743" spans="17:24" hidden="1">
      <c r="Q743" s="900"/>
      <c r="R743" s="900"/>
      <c r="S743" s="900"/>
      <c r="T743" s="900"/>
      <c r="U743" s="900"/>
      <c r="V743" s="900"/>
      <c r="W743" s="900"/>
      <c r="X743" s="900"/>
    </row>
    <row r="744" spans="17:24" hidden="1">
      <c r="Q744" s="900"/>
      <c r="R744" s="900"/>
      <c r="S744" s="900"/>
      <c r="T744" s="900"/>
      <c r="U744" s="900"/>
      <c r="V744" s="900"/>
      <c r="W744" s="900"/>
      <c r="X744" s="900"/>
    </row>
    <row r="745" spans="17:24" hidden="1">
      <c r="Q745" s="900"/>
      <c r="R745" s="900"/>
      <c r="S745" s="900"/>
      <c r="T745" s="900"/>
      <c r="U745" s="900"/>
      <c r="V745" s="900"/>
      <c r="W745" s="900"/>
      <c r="X745" s="900"/>
    </row>
    <row r="746" spans="17:24" hidden="1">
      <c r="Q746" s="900"/>
      <c r="R746" s="900"/>
      <c r="S746" s="900"/>
      <c r="T746" s="900"/>
      <c r="U746" s="900"/>
      <c r="V746" s="900"/>
      <c r="W746" s="900"/>
      <c r="X746" s="900"/>
    </row>
    <row r="747" spans="17:24" hidden="1">
      <c r="Q747" s="900"/>
      <c r="R747" s="900"/>
      <c r="S747" s="900"/>
      <c r="T747" s="900"/>
      <c r="U747" s="900"/>
      <c r="V747" s="900"/>
      <c r="W747" s="900"/>
      <c r="X747" s="900"/>
    </row>
    <row r="748" spans="17:24" hidden="1">
      <c r="Q748" s="900"/>
      <c r="R748" s="900"/>
      <c r="S748" s="900"/>
      <c r="T748" s="900"/>
      <c r="U748" s="900"/>
      <c r="V748" s="900"/>
      <c r="W748" s="900"/>
      <c r="X748" s="900"/>
    </row>
    <row r="749" spans="17:24" hidden="1">
      <c r="Q749" s="900"/>
      <c r="R749" s="900"/>
      <c r="S749" s="900"/>
      <c r="T749" s="900"/>
      <c r="U749" s="900"/>
      <c r="V749" s="900"/>
      <c r="W749" s="900"/>
      <c r="X749" s="900"/>
    </row>
    <row r="750" spans="17:24" hidden="1">
      <c r="Q750" s="900"/>
      <c r="R750" s="900"/>
      <c r="S750" s="900"/>
      <c r="T750" s="900"/>
      <c r="U750" s="900"/>
      <c r="V750" s="900"/>
      <c r="W750" s="900"/>
      <c r="X750" s="900"/>
    </row>
    <row r="751" spans="17:24" hidden="1">
      <c r="Q751" s="900"/>
      <c r="R751" s="900"/>
      <c r="S751" s="900"/>
      <c r="T751" s="900"/>
      <c r="U751" s="900"/>
      <c r="V751" s="900"/>
      <c r="W751" s="900"/>
      <c r="X751" s="900"/>
    </row>
    <row r="752" spans="17:24" hidden="1">
      <c r="Q752" s="900"/>
      <c r="R752" s="900"/>
      <c r="S752" s="900"/>
      <c r="T752" s="900"/>
      <c r="U752" s="900"/>
      <c r="V752" s="900"/>
      <c r="W752" s="900"/>
      <c r="X752" s="900"/>
    </row>
    <row r="753" spans="17:24" hidden="1">
      <c r="Q753" s="900"/>
      <c r="R753" s="900"/>
      <c r="S753" s="900"/>
      <c r="T753" s="900"/>
      <c r="U753" s="900"/>
      <c r="V753" s="900"/>
      <c r="W753" s="900"/>
      <c r="X753" s="900"/>
    </row>
    <row r="754" spans="17:24" hidden="1">
      <c r="Q754" s="900"/>
      <c r="R754" s="900"/>
      <c r="S754" s="900"/>
      <c r="T754" s="900"/>
      <c r="U754" s="900"/>
      <c r="V754" s="900"/>
      <c r="W754" s="900"/>
      <c r="X754" s="900"/>
    </row>
    <row r="755" spans="17:24" hidden="1">
      <c r="Q755" s="900"/>
      <c r="R755" s="900"/>
      <c r="S755" s="900"/>
      <c r="T755" s="900"/>
      <c r="U755" s="900"/>
      <c r="V755" s="900"/>
      <c r="W755" s="900"/>
      <c r="X755" s="900"/>
    </row>
    <row r="756" spans="17:24" hidden="1">
      <c r="Q756" s="900"/>
      <c r="R756" s="900"/>
      <c r="S756" s="900"/>
      <c r="T756" s="900"/>
      <c r="U756" s="900"/>
      <c r="V756" s="900"/>
      <c r="W756" s="900"/>
      <c r="X756" s="900"/>
    </row>
    <row r="757" spans="17:24" hidden="1">
      <c r="Q757" s="900"/>
      <c r="R757" s="900"/>
      <c r="S757" s="900"/>
      <c r="T757" s="900"/>
      <c r="U757" s="900"/>
      <c r="V757" s="900"/>
      <c r="W757" s="900"/>
      <c r="X757" s="900"/>
    </row>
    <row r="758" spans="17:24" hidden="1">
      <c r="Q758" s="900"/>
      <c r="R758" s="900"/>
      <c r="S758" s="900"/>
      <c r="T758" s="900"/>
      <c r="U758" s="900"/>
      <c r="V758" s="900"/>
      <c r="W758" s="900"/>
      <c r="X758" s="900"/>
    </row>
    <row r="759" spans="17:24" hidden="1">
      <c r="Q759" s="900"/>
      <c r="R759" s="900"/>
      <c r="S759" s="900"/>
      <c r="T759" s="900"/>
      <c r="U759" s="900"/>
      <c r="V759" s="900"/>
      <c r="W759" s="900"/>
      <c r="X759" s="900"/>
    </row>
    <row r="760" spans="17:24" hidden="1">
      <c r="Q760" s="900"/>
      <c r="R760" s="900"/>
      <c r="S760" s="900"/>
      <c r="T760" s="900"/>
      <c r="U760" s="900"/>
      <c r="V760" s="900"/>
      <c r="W760" s="900"/>
      <c r="X760" s="900"/>
    </row>
    <row r="761" spans="17:24" hidden="1">
      <c r="Q761" s="900"/>
      <c r="R761" s="900"/>
      <c r="S761" s="900"/>
      <c r="T761" s="900"/>
      <c r="U761" s="900"/>
      <c r="V761" s="900"/>
      <c r="W761" s="900"/>
      <c r="X761" s="900"/>
    </row>
    <row r="762" spans="17:24" hidden="1">
      <c r="Q762" s="900"/>
      <c r="R762" s="900"/>
      <c r="S762" s="900"/>
      <c r="T762" s="900"/>
      <c r="U762" s="900"/>
      <c r="V762" s="900"/>
      <c r="W762" s="900"/>
      <c r="X762" s="900"/>
    </row>
    <row r="763" spans="17:24" hidden="1">
      <c r="Q763" s="900"/>
      <c r="R763" s="900"/>
      <c r="S763" s="900"/>
      <c r="T763" s="900"/>
      <c r="U763" s="900"/>
      <c r="V763" s="900"/>
      <c r="W763" s="900"/>
      <c r="X763" s="900"/>
    </row>
    <row r="764" spans="17:24" hidden="1">
      <c r="Q764" s="900"/>
      <c r="R764" s="900"/>
      <c r="S764" s="900"/>
      <c r="T764" s="900"/>
      <c r="U764" s="900"/>
      <c r="V764" s="900"/>
      <c r="W764" s="900"/>
      <c r="X764" s="900"/>
    </row>
    <row r="765" spans="17:24" hidden="1">
      <c r="Q765" s="900"/>
      <c r="R765" s="900"/>
      <c r="S765" s="900"/>
      <c r="T765" s="900"/>
      <c r="U765" s="900"/>
      <c r="V765" s="900"/>
      <c r="W765" s="900"/>
      <c r="X765" s="900"/>
    </row>
    <row r="766" spans="17:24" hidden="1">
      <c r="Q766" s="900"/>
      <c r="R766" s="900"/>
      <c r="S766" s="900"/>
      <c r="T766" s="900"/>
      <c r="U766" s="900"/>
      <c r="V766" s="900"/>
      <c r="W766" s="900"/>
      <c r="X766" s="900"/>
    </row>
    <row r="767" spans="17:24" hidden="1">
      <c r="Q767" s="900"/>
      <c r="R767" s="900"/>
      <c r="S767" s="900"/>
      <c r="T767" s="900"/>
      <c r="U767" s="900"/>
      <c r="V767" s="900"/>
      <c r="W767" s="900"/>
      <c r="X767" s="900"/>
    </row>
    <row r="768" spans="17:24" hidden="1">
      <c r="Q768" s="900"/>
      <c r="R768" s="900"/>
      <c r="S768" s="900"/>
      <c r="T768" s="900"/>
      <c r="U768" s="900"/>
      <c r="V768" s="900"/>
      <c r="W768" s="900"/>
      <c r="X768" s="900"/>
    </row>
    <row r="769" spans="17:24" hidden="1">
      <c r="Q769" s="900"/>
      <c r="R769" s="900"/>
      <c r="S769" s="900"/>
      <c r="T769" s="900"/>
      <c r="U769" s="900"/>
      <c r="V769" s="900"/>
      <c r="W769" s="900"/>
      <c r="X769" s="900"/>
    </row>
    <row r="770" spans="17:24" hidden="1">
      <c r="Q770" s="900"/>
      <c r="R770" s="900"/>
      <c r="S770" s="900"/>
      <c r="T770" s="900"/>
      <c r="U770" s="900"/>
      <c r="V770" s="900"/>
      <c r="W770" s="900"/>
      <c r="X770" s="900"/>
    </row>
    <row r="771" spans="17:24" hidden="1">
      <c r="Q771" s="900"/>
      <c r="R771" s="900"/>
      <c r="S771" s="900"/>
      <c r="T771" s="900"/>
      <c r="U771" s="900"/>
      <c r="V771" s="900"/>
      <c r="W771" s="900"/>
      <c r="X771" s="900"/>
    </row>
    <row r="772" spans="17:24" hidden="1">
      <c r="Q772" s="900"/>
      <c r="R772" s="900"/>
      <c r="S772" s="900"/>
      <c r="T772" s="900"/>
      <c r="U772" s="900"/>
      <c r="V772" s="900"/>
      <c r="W772" s="900"/>
      <c r="X772" s="900"/>
    </row>
    <row r="773" spans="17:24" hidden="1">
      <c r="Q773" s="900"/>
      <c r="R773" s="900"/>
      <c r="S773" s="900"/>
      <c r="T773" s="900"/>
      <c r="U773" s="900"/>
      <c r="V773" s="900"/>
      <c r="W773" s="900"/>
      <c r="X773" s="900"/>
    </row>
    <row r="774" spans="17:24" hidden="1">
      <c r="Q774" s="900"/>
      <c r="R774" s="900"/>
      <c r="S774" s="900"/>
      <c r="T774" s="900"/>
      <c r="U774" s="900"/>
      <c r="V774" s="900"/>
      <c r="W774" s="900"/>
      <c r="X774" s="900"/>
    </row>
    <row r="775" spans="17:24" hidden="1">
      <c r="Q775" s="900"/>
      <c r="R775" s="900"/>
      <c r="S775" s="900"/>
      <c r="T775" s="900"/>
      <c r="U775" s="900"/>
      <c r="V775" s="900"/>
      <c r="W775" s="900"/>
      <c r="X775" s="900"/>
    </row>
    <row r="776" spans="17:24" hidden="1">
      <c r="Q776" s="900"/>
      <c r="R776" s="900"/>
      <c r="S776" s="900"/>
      <c r="T776" s="900"/>
      <c r="U776" s="900"/>
      <c r="V776" s="900"/>
      <c r="W776" s="900"/>
      <c r="X776" s="900"/>
    </row>
    <row r="777" spans="17:24" hidden="1">
      <c r="Q777" s="900"/>
      <c r="R777" s="900"/>
      <c r="S777" s="900"/>
      <c r="T777" s="900"/>
      <c r="U777" s="900"/>
      <c r="V777" s="900"/>
      <c r="W777" s="900"/>
      <c r="X777" s="900"/>
    </row>
    <row r="778" spans="17:24" hidden="1">
      <c r="Q778" s="900"/>
      <c r="R778" s="900"/>
      <c r="S778" s="900"/>
      <c r="T778" s="900"/>
      <c r="U778" s="900"/>
      <c r="V778" s="900"/>
      <c r="W778" s="900"/>
      <c r="X778" s="900"/>
    </row>
    <row r="779" spans="17:24" hidden="1">
      <c r="Q779" s="900"/>
      <c r="R779" s="900"/>
      <c r="S779" s="900"/>
      <c r="T779" s="900"/>
      <c r="U779" s="900"/>
      <c r="V779" s="900"/>
      <c r="W779" s="900"/>
      <c r="X779" s="900"/>
    </row>
    <row r="780" spans="17:24" hidden="1">
      <c r="Q780" s="900"/>
      <c r="R780" s="900"/>
      <c r="S780" s="900"/>
      <c r="T780" s="900"/>
      <c r="U780" s="900"/>
      <c r="V780" s="900"/>
      <c r="W780" s="900"/>
      <c r="X780" s="900"/>
    </row>
    <row r="781" spans="17:24" hidden="1">
      <c r="Q781" s="900"/>
      <c r="R781" s="900"/>
      <c r="S781" s="900"/>
      <c r="T781" s="900"/>
      <c r="U781" s="900"/>
      <c r="V781" s="900"/>
      <c r="W781" s="900"/>
      <c r="X781" s="900"/>
    </row>
    <row r="782" spans="17:24" hidden="1">
      <c r="Q782" s="900"/>
      <c r="R782" s="900"/>
      <c r="S782" s="900"/>
      <c r="T782" s="900"/>
      <c r="U782" s="900"/>
      <c r="V782" s="900"/>
      <c r="W782" s="900"/>
      <c r="X782" s="900"/>
    </row>
    <row r="783" spans="17:24" hidden="1">
      <c r="Q783" s="900"/>
      <c r="R783" s="900"/>
      <c r="S783" s="900"/>
      <c r="T783" s="900"/>
      <c r="U783" s="900"/>
      <c r="V783" s="900"/>
      <c r="W783" s="900"/>
      <c r="X783" s="900"/>
    </row>
    <row r="784" spans="17:24" hidden="1">
      <c r="Q784" s="900"/>
      <c r="R784" s="900"/>
      <c r="S784" s="900"/>
      <c r="T784" s="900"/>
      <c r="U784" s="900"/>
      <c r="V784" s="900"/>
      <c r="W784" s="900"/>
      <c r="X784" s="900"/>
    </row>
    <row r="785" spans="17:24" hidden="1">
      <c r="Q785" s="900"/>
      <c r="R785" s="900"/>
      <c r="S785" s="900"/>
      <c r="T785" s="900"/>
      <c r="U785" s="900"/>
      <c r="V785" s="900"/>
      <c r="W785" s="900"/>
      <c r="X785" s="900"/>
    </row>
    <row r="786" spans="17:24" hidden="1">
      <c r="Q786" s="900"/>
      <c r="R786" s="900"/>
      <c r="S786" s="900"/>
      <c r="T786" s="900"/>
      <c r="U786" s="900"/>
      <c r="V786" s="900"/>
      <c r="W786" s="900"/>
      <c r="X786" s="900"/>
    </row>
    <row r="787" spans="17:24" hidden="1">
      <c r="Q787" s="900"/>
      <c r="R787" s="900"/>
      <c r="S787" s="900"/>
      <c r="T787" s="900"/>
      <c r="U787" s="900"/>
      <c r="V787" s="900"/>
      <c r="W787" s="900"/>
      <c r="X787" s="900"/>
    </row>
    <row r="788" spans="17:24" hidden="1">
      <c r="Q788" s="900"/>
      <c r="R788" s="900"/>
      <c r="S788" s="900"/>
      <c r="T788" s="900"/>
      <c r="U788" s="900"/>
      <c r="V788" s="900"/>
      <c r="W788" s="900"/>
      <c r="X788" s="900"/>
    </row>
    <row r="789" spans="17:24" hidden="1">
      <c r="Q789" s="900"/>
      <c r="R789" s="900"/>
      <c r="S789" s="900"/>
      <c r="T789" s="900"/>
      <c r="U789" s="900"/>
      <c r="V789" s="900"/>
      <c r="W789" s="900"/>
      <c r="X789" s="900"/>
    </row>
    <row r="790" spans="17:24" hidden="1">
      <c r="Q790" s="900"/>
      <c r="R790" s="900"/>
      <c r="S790" s="900"/>
      <c r="T790" s="900"/>
      <c r="U790" s="900"/>
      <c r="V790" s="900"/>
      <c r="W790" s="900"/>
      <c r="X790" s="900"/>
    </row>
    <row r="791" spans="17:24" hidden="1">
      <c r="Q791" s="900"/>
      <c r="R791" s="900"/>
      <c r="S791" s="900"/>
      <c r="T791" s="900"/>
      <c r="U791" s="900"/>
      <c r="V791" s="900"/>
      <c r="W791" s="900"/>
      <c r="X791" s="900"/>
    </row>
    <row r="792" spans="17:24" hidden="1">
      <c r="Q792" s="900"/>
      <c r="R792" s="900"/>
      <c r="S792" s="900"/>
      <c r="T792" s="900"/>
      <c r="U792" s="900"/>
      <c r="V792" s="900"/>
      <c r="W792" s="900"/>
      <c r="X792" s="900"/>
    </row>
    <row r="793" spans="17:24" hidden="1">
      <c r="Q793" s="900"/>
      <c r="R793" s="900"/>
      <c r="S793" s="900"/>
      <c r="T793" s="900"/>
      <c r="U793" s="900"/>
      <c r="V793" s="900"/>
      <c r="W793" s="900"/>
      <c r="X793" s="900"/>
    </row>
    <row r="794" spans="17:24" hidden="1">
      <c r="Q794" s="900"/>
      <c r="R794" s="900"/>
      <c r="S794" s="900"/>
      <c r="T794" s="900"/>
      <c r="U794" s="900"/>
      <c r="V794" s="900"/>
      <c r="W794" s="900"/>
      <c r="X794" s="900"/>
    </row>
    <row r="795" spans="17:24" hidden="1">
      <c r="Q795" s="900"/>
      <c r="R795" s="900"/>
      <c r="S795" s="900"/>
      <c r="T795" s="900"/>
      <c r="U795" s="900"/>
      <c r="V795" s="900"/>
      <c r="W795" s="900"/>
      <c r="X795" s="900"/>
    </row>
    <row r="796" spans="17:24" hidden="1">
      <c r="Q796" s="900"/>
      <c r="R796" s="900"/>
      <c r="S796" s="900"/>
      <c r="T796" s="900"/>
      <c r="U796" s="900"/>
      <c r="V796" s="900"/>
      <c r="W796" s="900"/>
      <c r="X796" s="900"/>
    </row>
    <row r="797" spans="17:24" hidden="1">
      <c r="Q797" s="900"/>
      <c r="R797" s="900"/>
      <c r="S797" s="900"/>
      <c r="T797" s="900"/>
      <c r="U797" s="900"/>
      <c r="V797" s="900"/>
      <c r="W797" s="900"/>
      <c r="X797" s="900"/>
    </row>
    <row r="798" spans="17:24" hidden="1">
      <c r="Q798" s="900"/>
      <c r="R798" s="900"/>
      <c r="S798" s="900"/>
      <c r="T798" s="900"/>
      <c r="U798" s="900"/>
      <c r="V798" s="900"/>
      <c r="W798" s="900"/>
      <c r="X798" s="900"/>
    </row>
    <row r="799" spans="17:24" hidden="1">
      <c r="Q799" s="900"/>
      <c r="R799" s="900"/>
      <c r="S799" s="900"/>
      <c r="T799" s="900"/>
      <c r="U799" s="900"/>
      <c r="V799" s="900"/>
      <c r="W799" s="900"/>
      <c r="X799" s="900"/>
    </row>
    <row r="800" spans="17:24" hidden="1">
      <c r="Q800" s="900"/>
      <c r="R800" s="900"/>
      <c r="S800" s="900"/>
      <c r="T800" s="900"/>
      <c r="U800" s="900"/>
      <c r="V800" s="900"/>
      <c r="W800" s="900"/>
      <c r="X800" s="900"/>
    </row>
    <row r="801" spans="17:24" hidden="1">
      <c r="Q801" s="900"/>
      <c r="R801" s="900"/>
      <c r="S801" s="900"/>
      <c r="T801" s="900"/>
      <c r="U801" s="900"/>
      <c r="V801" s="900"/>
      <c r="W801" s="900"/>
      <c r="X801" s="900"/>
    </row>
    <row r="802" spans="17:24" hidden="1">
      <c r="Q802" s="900"/>
      <c r="R802" s="900"/>
      <c r="S802" s="900"/>
      <c r="T802" s="900"/>
      <c r="U802" s="900"/>
      <c r="V802" s="900"/>
      <c r="W802" s="900"/>
      <c r="X802" s="900"/>
    </row>
    <row r="803" spans="17:24" hidden="1">
      <c r="Q803" s="900"/>
      <c r="R803" s="900"/>
      <c r="S803" s="900"/>
      <c r="T803" s="900"/>
      <c r="U803" s="900"/>
      <c r="V803" s="900"/>
      <c r="W803" s="900"/>
      <c r="X803" s="900"/>
    </row>
    <row r="804" spans="17:24" hidden="1">
      <c r="Q804" s="900"/>
      <c r="R804" s="900"/>
      <c r="S804" s="900"/>
      <c r="T804" s="900"/>
      <c r="U804" s="900"/>
      <c r="V804" s="900"/>
      <c r="W804" s="900"/>
      <c r="X804" s="900"/>
    </row>
    <row r="805" spans="17:24" hidden="1">
      <c r="Q805" s="900"/>
      <c r="R805" s="900"/>
      <c r="S805" s="900"/>
      <c r="T805" s="900"/>
      <c r="U805" s="900"/>
      <c r="V805" s="900"/>
      <c r="W805" s="900"/>
      <c r="X805" s="900"/>
    </row>
    <row r="806" spans="17:24" hidden="1">
      <c r="Q806" s="900"/>
      <c r="R806" s="900"/>
      <c r="S806" s="900"/>
      <c r="T806" s="900"/>
      <c r="U806" s="900"/>
      <c r="V806" s="900"/>
      <c r="W806" s="900"/>
      <c r="X806" s="900"/>
    </row>
    <row r="807" spans="17:24" hidden="1">
      <c r="Q807" s="900"/>
      <c r="R807" s="900"/>
      <c r="S807" s="900"/>
      <c r="T807" s="900"/>
      <c r="U807" s="900"/>
      <c r="V807" s="900"/>
      <c r="W807" s="900"/>
      <c r="X807" s="900"/>
    </row>
    <row r="808" spans="17:24" hidden="1">
      <c r="Q808" s="900"/>
      <c r="R808" s="900"/>
      <c r="S808" s="900"/>
      <c r="T808" s="900"/>
      <c r="U808" s="900"/>
      <c r="V808" s="900"/>
      <c r="W808" s="900"/>
      <c r="X808" s="900"/>
    </row>
    <row r="809" spans="17:24" hidden="1">
      <c r="Q809" s="900"/>
      <c r="R809" s="900"/>
      <c r="S809" s="900"/>
      <c r="T809" s="900"/>
      <c r="U809" s="900"/>
      <c r="V809" s="900"/>
      <c r="W809" s="900"/>
      <c r="X809" s="900"/>
    </row>
    <row r="810" spans="17:24" hidden="1">
      <c r="Q810" s="900"/>
      <c r="R810" s="900"/>
      <c r="S810" s="900"/>
      <c r="T810" s="900"/>
      <c r="U810" s="900"/>
      <c r="V810" s="900"/>
      <c r="W810" s="900"/>
      <c r="X810" s="900"/>
    </row>
    <row r="811" spans="17:24" hidden="1">
      <c r="Q811" s="900"/>
      <c r="R811" s="900"/>
      <c r="S811" s="900"/>
      <c r="T811" s="900"/>
      <c r="U811" s="900"/>
      <c r="V811" s="900"/>
      <c r="W811" s="900"/>
      <c r="X811" s="900"/>
    </row>
    <row r="812" spans="17:24" hidden="1">
      <c r="Q812" s="900"/>
      <c r="R812" s="900"/>
      <c r="S812" s="900"/>
      <c r="T812" s="900"/>
      <c r="U812" s="900"/>
      <c r="V812" s="900"/>
      <c r="W812" s="900"/>
      <c r="X812" s="900"/>
    </row>
    <row r="813" spans="17:24" hidden="1">
      <c r="Q813" s="900"/>
      <c r="R813" s="900"/>
      <c r="S813" s="900"/>
      <c r="T813" s="900"/>
      <c r="U813" s="900"/>
      <c r="V813" s="900"/>
      <c r="W813" s="900"/>
      <c r="X813" s="900"/>
    </row>
    <row r="814" spans="17:24" hidden="1">
      <c r="Q814" s="900"/>
      <c r="R814" s="900"/>
      <c r="S814" s="900"/>
      <c r="T814" s="900"/>
      <c r="U814" s="900"/>
      <c r="V814" s="900"/>
      <c r="W814" s="900"/>
      <c r="X814" s="900"/>
    </row>
    <row r="815" spans="17:24" hidden="1">
      <c r="Q815" s="900"/>
      <c r="R815" s="900"/>
      <c r="S815" s="900"/>
      <c r="T815" s="900"/>
      <c r="U815" s="900"/>
      <c r="V815" s="900"/>
      <c r="W815" s="900"/>
      <c r="X815" s="900"/>
    </row>
    <row r="816" spans="17:24" hidden="1">
      <c r="Q816" s="900"/>
      <c r="R816" s="900"/>
      <c r="S816" s="900"/>
      <c r="T816" s="900"/>
      <c r="U816" s="900"/>
      <c r="V816" s="900"/>
      <c r="W816" s="900"/>
      <c r="X816" s="900"/>
    </row>
    <row r="817" spans="17:24" hidden="1">
      <c r="Q817" s="900"/>
      <c r="R817" s="900"/>
      <c r="S817" s="900"/>
      <c r="T817" s="900"/>
      <c r="U817" s="900"/>
      <c r="V817" s="900"/>
      <c r="W817" s="900"/>
      <c r="X817" s="900"/>
    </row>
    <row r="818" spans="17:24" hidden="1">
      <c r="Q818" s="900"/>
      <c r="R818" s="900"/>
      <c r="S818" s="900"/>
      <c r="T818" s="900"/>
      <c r="U818" s="900"/>
      <c r="V818" s="900"/>
      <c r="W818" s="900"/>
      <c r="X818" s="900"/>
    </row>
    <row r="819" spans="17:24" hidden="1">
      <c r="Q819" s="900"/>
      <c r="R819" s="900"/>
      <c r="S819" s="900"/>
      <c r="T819" s="900"/>
      <c r="U819" s="900"/>
      <c r="V819" s="900"/>
      <c r="W819" s="900"/>
      <c r="X819" s="900"/>
    </row>
    <row r="820" spans="17:24" hidden="1">
      <c r="Q820" s="900"/>
      <c r="R820" s="900"/>
      <c r="S820" s="900"/>
      <c r="T820" s="900"/>
      <c r="U820" s="900"/>
      <c r="V820" s="900"/>
      <c r="W820" s="900"/>
      <c r="X820" s="900"/>
    </row>
    <row r="821" spans="17:24" hidden="1">
      <c r="Q821" s="900"/>
      <c r="R821" s="900"/>
      <c r="S821" s="900"/>
      <c r="T821" s="900"/>
      <c r="U821" s="900"/>
      <c r="V821" s="900"/>
      <c r="W821" s="900"/>
      <c r="X821" s="900"/>
    </row>
    <row r="822" spans="17:24" hidden="1">
      <c r="Q822" s="900"/>
      <c r="R822" s="900"/>
      <c r="S822" s="900"/>
      <c r="T822" s="900"/>
      <c r="U822" s="900"/>
      <c r="V822" s="900"/>
      <c r="W822" s="900"/>
      <c r="X822" s="900"/>
    </row>
    <row r="823" spans="17:24" hidden="1">
      <c r="Q823" s="900"/>
      <c r="R823" s="900"/>
      <c r="S823" s="900"/>
      <c r="T823" s="900"/>
      <c r="U823" s="900"/>
      <c r="V823" s="900"/>
      <c r="W823" s="900"/>
      <c r="X823" s="900"/>
    </row>
    <row r="824" spans="17:24" hidden="1">
      <c r="Q824" s="900"/>
      <c r="R824" s="900"/>
      <c r="S824" s="900"/>
      <c r="T824" s="900"/>
      <c r="U824" s="900"/>
      <c r="V824" s="900"/>
      <c r="W824" s="900"/>
      <c r="X824" s="900"/>
    </row>
    <row r="825" spans="17:24" hidden="1">
      <c r="Q825" s="900"/>
      <c r="R825" s="900"/>
      <c r="S825" s="900"/>
      <c r="T825" s="900"/>
      <c r="U825" s="900"/>
      <c r="V825" s="900"/>
      <c r="W825" s="900"/>
      <c r="X825" s="900"/>
    </row>
    <row r="826" spans="17:24" hidden="1">
      <c r="Q826" s="900"/>
      <c r="R826" s="900"/>
      <c r="S826" s="900"/>
      <c r="T826" s="900"/>
      <c r="U826" s="900"/>
      <c r="V826" s="900"/>
      <c r="W826" s="900"/>
      <c r="X826" s="900"/>
    </row>
    <row r="827" spans="17:24" hidden="1">
      <c r="Q827" s="900"/>
      <c r="R827" s="900"/>
      <c r="S827" s="900"/>
      <c r="T827" s="900"/>
      <c r="U827" s="900"/>
      <c r="V827" s="900"/>
      <c r="W827" s="900"/>
      <c r="X827" s="900"/>
    </row>
    <row r="828" spans="17:24" hidden="1">
      <c r="Q828" s="900"/>
      <c r="R828" s="900"/>
      <c r="S828" s="900"/>
      <c r="T828" s="900"/>
      <c r="U828" s="900"/>
      <c r="V828" s="900"/>
      <c r="W828" s="900"/>
      <c r="X828" s="900"/>
    </row>
    <row r="829" spans="17:24" hidden="1">
      <c r="Q829" s="900"/>
      <c r="R829" s="900"/>
      <c r="S829" s="900"/>
      <c r="T829" s="900"/>
      <c r="U829" s="900"/>
      <c r="V829" s="900"/>
      <c r="W829" s="900"/>
      <c r="X829" s="900"/>
    </row>
    <row r="830" spans="17:24" hidden="1">
      <c r="Q830" s="900"/>
      <c r="R830" s="900"/>
      <c r="S830" s="900"/>
      <c r="T830" s="900"/>
      <c r="U830" s="900"/>
      <c r="V830" s="900"/>
      <c r="W830" s="900"/>
      <c r="X830" s="900"/>
    </row>
    <row r="831" spans="17:24" hidden="1">
      <c r="Q831" s="900"/>
      <c r="R831" s="900"/>
      <c r="S831" s="900"/>
      <c r="T831" s="900"/>
      <c r="U831" s="900"/>
      <c r="V831" s="900"/>
      <c r="W831" s="900"/>
      <c r="X831" s="900"/>
    </row>
    <row r="832" spans="17:24" hidden="1">
      <c r="Q832" s="900"/>
      <c r="R832" s="900"/>
      <c r="S832" s="900"/>
      <c r="T832" s="900"/>
      <c r="U832" s="900"/>
      <c r="V832" s="900"/>
      <c r="W832" s="900"/>
      <c r="X832" s="900"/>
    </row>
    <row r="833" spans="17:24" hidden="1">
      <c r="Q833" s="900"/>
      <c r="R833" s="900"/>
      <c r="S833" s="900"/>
      <c r="T833" s="900"/>
      <c r="U833" s="900"/>
      <c r="V833" s="900"/>
      <c r="W833" s="900"/>
      <c r="X833" s="900"/>
    </row>
    <row r="834" spans="17:24" hidden="1">
      <c r="Q834" s="900"/>
      <c r="R834" s="900"/>
      <c r="S834" s="900"/>
      <c r="T834" s="900"/>
      <c r="U834" s="900"/>
      <c r="V834" s="900"/>
      <c r="W834" s="900"/>
      <c r="X834" s="900"/>
    </row>
    <row r="835" spans="17:24" hidden="1">
      <c r="Q835" s="900"/>
      <c r="R835" s="900"/>
      <c r="S835" s="900"/>
      <c r="T835" s="900"/>
      <c r="U835" s="900"/>
      <c r="V835" s="900"/>
      <c r="W835" s="900"/>
      <c r="X835" s="900"/>
    </row>
    <row r="836" spans="17:24" hidden="1">
      <c r="Q836" s="900"/>
      <c r="R836" s="900"/>
      <c r="S836" s="900"/>
      <c r="T836" s="900"/>
      <c r="U836" s="900"/>
      <c r="V836" s="900"/>
      <c r="W836" s="900"/>
      <c r="X836" s="900"/>
    </row>
    <row r="837" spans="17:24" hidden="1">
      <c r="Q837" s="900"/>
      <c r="R837" s="900"/>
      <c r="S837" s="900"/>
      <c r="T837" s="900"/>
      <c r="U837" s="900"/>
      <c r="V837" s="900"/>
      <c r="W837" s="900"/>
      <c r="X837" s="900"/>
    </row>
    <row r="838" spans="17:24" hidden="1">
      <c r="Q838" s="900"/>
      <c r="R838" s="900"/>
      <c r="S838" s="900"/>
      <c r="T838" s="900"/>
      <c r="U838" s="900"/>
      <c r="V838" s="900"/>
      <c r="W838" s="900"/>
      <c r="X838" s="900"/>
    </row>
    <row r="839" spans="17:24" hidden="1">
      <c r="Q839" s="900"/>
      <c r="R839" s="900"/>
      <c r="S839" s="900"/>
      <c r="T839" s="900"/>
      <c r="U839" s="900"/>
      <c r="V839" s="900"/>
      <c r="W839" s="900"/>
      <c r="X839" s="900"/>
    </row>
    <row r="840" spans="17:24" hidden="1">
      <c r="Q840" s="900"/>
      <c r="R840" s="900"/>
      <c r="S840" s="900"/>
      <c r="T840" s="900"/>
      <c r="U840" s="900"/>
      <c r="V840" s="900"/>
      <c r="W840" s="900"/>
      <c r="X840" s="900"/>
    </row>
    <row r="841" spans="17:24" hidden="1">
      <c r="Q841" s="900"/>
      <c r="R841" s="900"/>
      <c r="S841" s="900"/>
      <c r="T841" s="900"/>
      <c r="U841" s="900"/>
      <c r="V841" s="900"/>
      <c r="W841" s="900"/>
      <c r="X841" s="900"/>
    </row>
    <row r="842" spans="17:24" hidden="1">
      <c r="Q842" s="900"/>
      <c r="R842" s="900"/>
      <c r="S842" s="900"/>
      <c r="T842" s="900"/>
      <c r="U842" s="900"/>
      <c r="V842" s="900"/>
      <c r="W842" s="900"/>
      <c r="X842" s="900"/>
    </row>
    <row r="843" spans="17:24" hidden="1">
      <c r="Q843" s="900"/>
      <c r="R843" s="900"/>
      <c r="S843" s="900"/>
      <c r="T843" s="900"/>
      <c r="U843" s="900"/>
      <c r="V843" s="900"/>
      <c r="W843" s="900"/>
      <c r="X843" s="900"/>
    </row>
    <row r="844" spans="17:24" hidden="1">
      <c r="Q844" s="900"/>
      <c r="R844" s="900"/>
      <c r="S844" s="900"/>
      <c r="T844" s="900"/>
      <c r="U844" s="900"/>
      <c r="V844" s="900"/>
      <c r="W844" s="900"/>
      <c r="X844" s="900"/>
    </row>
    <row r="845" spans="17:24" hidden="1">
      <c r="Q845" s="900"/>
      <c r="R845" s="900"/>
      <c r="S845" s="900"/>
      <c r="T845" s="900"/>
      <c r="U845" s="900"/>
      <c r="V845" s="900"/>
      <c r="W845" s="900"/>
      <c r="X845" s="900"/>
    </row>
    <row r="846" spans="17:24" hidden="1">
      <c r="Q846" s="900"/>
      <c r="R846" s="900"/>
      <c r="S846" s="900"/>
      <c r="T846" s="900"/>
      <c r="U846" s="900"/>
      <c r="V846" s="900"/>
      <c r="W846" s="900"/>
      <c r="X846" s="900"/>
    </row>
    <row r="847" spans="17:24" hidden="1">
      <c r="Q847" s="900"/>
      <c r="R847" s="900"/>
      <c r="S847" s="900"/>
      <c r="T847" s="900"/>
      <c r="U847" s="900"/>
      <c r="V847" s="900"/>
      <c r="W847" s="900"/>
      <c r="X847" s="900"/>
    </row>
    <row r="848" spans="17:24" hidden="1">
      <c r="Q848" s="900"/>
      <c r="R848" s="900"/>
      <c r="S848" s="900"/>
      <c r="T848" s="900"/>
      <c r="U848" s="900"/>
      <c r="V848" s="900"/>
      <c r="W848" s="900"/>
      <c r="X848" s="900"/>
    </row>
    <row r="849" spans="17:24" hidden="1">
      <c r="Q849" s="900"/>
      <c r="R849" s="900"/>
      <c r="S849" s="900"/>
      <c r="T849" s="900"/>
      <c r="U849" s="900"/>
      <c r="V849" s="900"/>
      <c r="W849" s="900"/>
      <c r="X849" s="900"/>
    </row>
    <row r="850" spans="17:24" hidden="1">
      <c r="Q850" s="900"/>
      <c r="R850" s="900"/>
      <c r="S850" s="900"/>
      <c r="T850" s="900"/>
      <c r="U850" s="900"/>
      <c r="V850" s="900"/>
      <c r="W850" s="900"/>
      <c r="X850" s="900"/>
    </row>
    <row r="851" spans="17:24" hidden="1">
      <c r="Q851" s="900"/>
      <c r="R851" s="900"/>
      <c r="S851" s="900"/>
      <c r="T851" s="900"/>
      <c r="U851" s="900"/>
      <c r="V851" s="900"/>
      <c r="W851" s="900"/>
      <c r="X851" s="900"/>
    </row>
    <row r="852" spans="17:24" hidden="1">
      <c r="Q852" s="900"/>
      <c r="R852" s="900"/>
      <c r="S852" s="900"/>
      <c r="T852" s="900"/>
      <c r="U852" s="900"/>
      <c r="V852" s="900"/>
      <c r="W852" s="900"/>
      <c r="X852" s="900"/>
    </row>
    <row r="853" spans="17:24" hidden="1">
      <c r="Q853" s="900"/>
      <c r="R853" s="900"/>
      <c r="S853" s="900"/>
      <c r="T853" s="900"/>
      <c r="U853" s="900"/>
      <c r="V853" s="900"/>
      <c r="W853" s="900"/>
      <c r="X853" s="900"/>
    </row>
    <row r="854" spans="17:24" hidden="1">
      <c r="Q854" s="900"/>
      <c r="R854" s="900"/>
      <c r="S854" s="900"/>
      <c r="T854" s="900"/>
      <c r="U854" s="900"/>
      <c r="V854" s="900"/>
      <c r="W854" s="900"/>
      <c r="X854" s="900"/>
    </row>
    <row r="855" spans="17:24" hidden="1">
      <c r="Q855" s="900"/>
      <c r="R855" s="900"/>
      <c r="S855" s="900"/>
      <c r="T855" s="900"/>
      <c r="U855" s="900"/>
      <c r="V855" s="900"/>
      <c r="W855" s="900"/>
      <c r="X855" s="900"/>
    </row>
    <row r="856" spans="17:24" hidden="1">
      <c r="Q856" s="900"/>
      <c r="R856" s="900"/>
      <c r="S856" s="900"/>
      <c r="T856" s="900"/>
      <c r="U856" s="900"/>
      <c r="V856" s="900"/>
      <c r="W856" s="900"/>
      <c r="X856" s="900"/>
    </row>
    <row r="857" spans="17:24" hidden="1">
      <c r="Q857" s="900"/>
      <c r="R857" s="900"/>
      <c r="S857" s="900"/>
      <c r="T857" s="900"/>
      <c r="U857" s="900"/>
      <c r="V857" s="900"/>
      <c r="W857" s="900"/>
      <c r="X857" s="900"/>
    </row>
    <row r="858" spans="17:24" hidden="1">
      <c r="Q858" s="900"/>
      <c r="R858" s="900"/>
      <c r="S858" s="900"/>
      <c r="T858" s="900"/>
      <c r="U858" s="900"/>
      <c r="V858" s="900"/>
      <c r="W858" s="900"/>
      <c r="X858" s="900"/>
    </row>
    <row r="859" spans="17:24" hidden="1">
      <c r="Q859" s="900"/>
      <c r="R859" s="900"/>
      <c r="S859" s="900"/>
      <c r="T859" s="900"/>
      <c r="U859" s="900"/>
      <c r="V859" s="900"/>
      <c r="W859" s="900"/>
      <c r="X859" s="900"/>
    </row>
    <row r="860" spans="17:24" hidden="1">
      <c r="Q860" s="900"/>
      <c r="R860" s="900"/>
      <c r="S860" s="900"/>
      <c r="T860" s="900"/>
      <c r="U860" s="900"/>
      <c r="V860" s="900"/>
      <c r="W860" s="900"/>
      <c r="X860" s="900"/>
    </row>
    <row r="861" spans="17:24" hidden="1">
      <c r="Q861" s="900"/>
      <c r="R861" s="900"/>
      <c r="S861" s="900"/>
      <c r="T861" s="900"/>
      <c r="U861" s="900"/>
      <c r="V861" s="900"/>
      <c r="W861" s="900"/>
      <c r="X861" s="900"/>
    </row>
    <row r="862" spans="17:24" hidden="1">
      <c r="Q862" s="900"/>
      <c r="R862" s="900"/>
      <c r="S862" s="900"/>
      <c r="T862" s="900"/>
      <c r="U862" s="900"/>
      <c r="V862" s="900"/>
      <c r="W862" s="900"/>
      <c r="X862" s="900"/>
    </row>
    <row r="863" spans="17:24" hidden="1">
      <c r="Q863" s="900"/>
      <c r="R863" s="900"/>
      <c r="S863" s="900"/>
      <c r="T863" s="900"/>
      <c r="U863" s="900"/>
      <c r="V863" s="900"/>
      <c r="W863" s="900"/>
      <c r="X863" s="900"/>
    </row>
    <row r="864" spans="17:24" hidden="1">
      <c r="Q864" s="900"/>
      <c r="R864" s="900"/>
      <c r="S864" s="900"/>
      <c r="T864" s="900"/>
      <c r="U864" s="900"/>
      <c r="V864" s="900"/>
      <c r="W864" s="900"/>
      <c r="X864" s="900"/>
    </row>
    <row r="865" spans="17:24" hidden="1">
      <c r="Q865" s="900"/>
      <c r="R865" s="900"/>
      <c r="S865" s="900"/>
      <c r="T865" s="900"/>
      <c r="U865" s="900"/>
      <c r="V865" s="900"/>
      <c r="W865" s="900"/>
      <c r="X865" s="900"/>
    </row>
    <row r="866" spans="17:24" hidden="1">
      <c r="Q866" s="900"/>
      <c r="R866" s="900"/>
      <c r="S866" s="900"/>
      <c r="T866" s="900"/>
      <c r="U866" s="900"/>
      <c r="V866" s="900"/>
      <c r="W866" s="900"/>
      <c r="X866" s="900"/>
    </row>
    <row r="867" spans="17:24" hidden="1">
      <c r="Q867" s="900"/>
      <c r="R867" s="900"/>
      <c r="S867" s="900"/>
      <c r="T867" s="900"/>
      <c r="U867" s="900"/>
      <c r="V867" s="900"/>
      <c r="W867" s="900"/>
      <c r="X867" s="900"/>
    </row>
    <row r="868" spans="17:24" hidden="1">
      <c r="Q868" s="900"/>
      <c r="R868" s="900"/>
      <c r="S868" s="900"/>
      <c r="T868" s="900"/>
      <c r="U868" s="900"/>
      <c r="V868" s="900"/>
      <c r="W868" s="900"/>
      <c r="X868" s="900"/>
    </row>
    <row r="869" spans="17:24" hidden="1">
      <c r="Q869" s="900"/>
      <c r="R869" s="900"/>
      <c r="S869" s="900"/>
      <c r="T869" s="900"/>
      <c r="U869" s="900"/>
      <c r="V869" s="900"/>
      <c r="W869" s="900"/>
      <c r="X869" s="900"/>
    </row>
    <row r="870" spans="17:24" hidden="1">
      <c r="Q870" s="900"/>
      <c r="R870" s="900"/>
      <c r="S870" s="900"/>
      <c r="T870" s="900"/>
      <c r="U870" s="900"/>
      <c r="V870" s="900"/>
      <c r="W870" s="900"/>
      <c r="X870" s="900"/>
    </row>
    <row r="871" spans="17:24" hidden="1">
      <c r="Q871" s="900"/>
      <c r="R871" s="900"/>
      <c r="S871" s="900"/>
      <c r="T871" s="900"/>
      <c r="U871" s="900"/>
      <c r="V871" s="900"/>
      <c r="W871" s="900"/>
      <c r="X871" s="900"/>
    </row>
    <row r="872" spans="17:24" hidden="1">
      <c r="Q872" s="900"/>
      <c r="R872" s="900"/>
      <c r="S872" s="900"/>
      <c r="T872" s="900"/>
      <c r="U872" s="900"/>
      <c r="V872" s="900"/>
      <c r="W872" s="900"/>
      <c r="X872" s="900"/>
    </row>
    <row r="873" spans="17:24" hidden="1">
      <c r="Q873" s="900"/>
      <c r="R873" s="900"/>
      <c r="S873" s="900"/>
      <c r="T873" s="900"/>
      <c r="U873" s="900"/>
      <c r="V873" s="900"/>
      <c r="W873" s="900"/>
      <c r="X873" s="900"/>
    </row>
    <row r="874" spans="17:24" hidden="1">
      <c r="Q874" s="900"/>
      <c r="R874" s="900"/>
      <c r="S874" s="900"/>
      <c r="T874" s="900"/>
      <c r="U874" s="900"/>
      <c r="V874" s="900"/>
      <c r="W874" s="900"/>
      <c r="X874" s="900"/>
    </row>
    <row r="875" spans="17:24" hidden="1">
      <c r="Q875" s="900"/>
      <c r="R875" s="900"/>
      <c r="S875" s="900"/>
      <c r="T875" s="900"/>
      <c r="U875" s="900"/>
      <c r="V875" s="900"/>
      <c r="W875" s="900"/>
      <c r="X875" s="900"/>
    </row>
    <row r="876" spans="17:24" hidden="1">
      <c r="Q876" s="900"/>
      <c r="R876" s="900"/>
      <c r="S876" s="900"/>
      <c r="T876" s="900"/>
      <c r="U876" s="900"/>
      <c r="V876" s="900"/>
      <c r="W876" s="900"/>
      <c r="X876" s="900"/>
    </row>
    <row r="877" spans="17:24" hidden="1">
      <c r="Q877" s="900"/>
      <c r="R877" s="900"/>
      <c r="S877" s="900"/>
      <c r="T877" s="900"/>
      <c r="U877" s="900"/>
      <c r="V877" s="900"/>
      <c r="W877" s="900"/>
      <c r="X877" s="900"/>
    </row>
    <row r="878" spans="17:24" hidden="1">
      <c r="Q878" s="900"/>
      <c r="R878" s="900"/>
      <c r="S878" s="900"/>
      <c r="T878" s="900"/>
      <c r="U878" s="900"/>
      <c r="V878" s="900"/>
      <c r="W878" s="900"/>
      <c r="X878" s="900"/>
    </row>
    <row r="879" spans="17:24" hidden="1">
      <c r="Q879" s="900"/>
      <c r="R879" s="900"/>
      <c r="S879" s="900"/>
      <c r="T879" s="900"/>
      <c r="U879" s="900"/>
      <c r="V879" s="900"/>
      <c r="W879" s="900"/>
      <c r="X879" s="900"/>
    </row>
    <row r="880" spans="17:24" hidden="1">
      <c r="Q880" s="900"/>
      <c r="R880" s="900"/>
      <c r="S880" s="900"/>
      <c r="T880" s="900"/>
      <c r="U880" s="900"/>
      <c r="V880" s="900"/>
      <c r="W880" s="900"/>
      <c r="X880" s="900"/>
    </row>
    <row r="881" spans="17:24" hidden="1">
      <c r="Q881" s="900"/>
      <c r="R881" s="900"/>
      <c r="S881" s="900"/>
      <c r="T881" s="900"/>
      <c r="U881" s="900"/>
      <c r="V881" s="900"/>
      <c r="W881" s="900"/>
      <c r="X881" s="900"/>
    </row>
    <row r="882" spans="17:24" hidden="1">
      <c r="Q882" s="900"/>
      <c r="R882" s="900"/>
      <c r="S882" s="900"/>
      <c r="T882" s="900"/>
      <c r="U882" s="900"/>
      <c r="V882" s="900"/>
      <c r="W882" s="900"/>
      <c r="X882" s="900"/>
    </row>
    <row r="883" spans="17:24" hidden="1">
      <c r="Q883" s="900"/>
      <c r="R883" s="900"/>
      <c r="S883" s="900"/>
      <c r="T883" s="900"/>
      <c r="U883" s="900"/>
      <c r="V883" s="900"/>
      <c r="W883" s="900"/>
      <c r="X883" s="900"/>
    </row>
    <row r="884" spans="17:24" hidden="1">
      <c r="Q884" s="900"/>
      <c r="R884" s="900"/>
      <c r="S884" s="900"/>
      <c r="T884" s="900"/>
      <c r="U884" s="900"/>
      <c r="V884" s="900"/>
      <c r="W884" s="900"/>
      <c r="X884" s="900"/>
    </row>
    <row r="885" spans="17:24" hidden="1">
      <c r="Q885" s="900"/>
      <c r="R885" s="900"/>
      <c r="S885" s="900"/>
      <c r="T885" s="900"/>
      <c r="U885" s="900"/>
      <c r="V885" s="900"/>
      <c r="W885" s="900"/>
      <c r="X885" s="900"/>
    </row>
    <row r="886" spans="17:24" hidden="1">
      <c r="Q886" s="900"/>
      <c r="R886" s="900"/>
      <c r="S886" s="900"/>
      <c r="T886" s="900"/>
      <c r="U886" s="900"/>
      <c r="V886" s="900"/>
      <c r="W886" s="900"/>
      <c r="X886" s="900"/>
    </row>
    <row r="887" spans="17:24" hidden="1">
      <c r="Q887" s="900"/>
      <c r="R887" s="900"/>
      <c r="S887" s="900"/>
      <c r="T887" s="900"/>
      <c r="U887" s="900"/>
      <c r="V887" s="900"/>
      <c r="W887" s="900"/>
      <c r="X887" s="900"/>
    </row>
    <row r="888" spans="17:24" hidden="1">
      <c r="Q888" s="900"/>
      <c r="R888" s="900"/>
      <c r="S888" s="900"/>
      <c r="T888" s="900"/>
      <c r="U888" s="900"/>
      <c r="V888" s="900"/>
      <c r="W888" s="900"/>
      <c r="X888" s="900"/>
    </row>
    <row r="889" spans="17:24" hidden="1">
      <c r="Q889" s="900"/>
      <c r="R889" s="900"/>
      <c r="S889" s="900"/>
      <c r="T889" s="900"/>
      <c r="U889" s="900"/>
      <c r="V889" s="900"/>
      <c r="W889" s="900"/>
      <c r="X889" s="900"/>
    </row>
    <row r="890" spans="17:24" hidden="1">
      <c r="Q890" s="900"/>
      <c r="R890" s="900"/>
      <c r="S890" s="900"/>
      <c r="T890" s="900"/>
      <c r="U890" s="900"/>
      <c r="V890" s="900"/>
      <c r="W890" s="900"/>
      <c r="X890" s="900"/>
    </row>
    <row r="891" spans="17:24" hidden="1">
      <c r="Q891" s="900"/>
      <c r="R891" s="900"/>
      <c r="S891" s="900"/>
      <c r="T891" s="900"/>
      <c r="U891" s="900"/>
      <c r="V891" s="900"/>
      <c r="W891" s="900"/>
      <c r="X891" s="900"/>
    </row>
    <row r="892" spans="17:24" hidden="1">
      <c r="Q892" s="900"/>
      <c r="R892" s="900"/>
      <c r="S892" s="900"/>
      <c r="T892" s="900"/>
      <c r="U892" s="900"/>
      <c r="V892" s="900"/>
      <c r="W892" s="900"/>
      <c r="X892" s="900"/>
    </row>
    <row r="893" spans="17:24" hidden="1">
      <c r="Q893" s="900"/>
      <c r="R893" s="900"/>
      <c r="S893" s="900"/>
      <c r="T893" s="900"/>
      <c r="U893" s="900"/>
      <c r="V893" s="900"/>
      <c r="W893" s="900"/>
      <c r="X893" s="900"/>
    </row>
    <row r="894" spans="17:24" hidden="1">
      <c r="Q894" s="900"/>
      <c r="R894" s="900"/>
      <c r="S894" s="900"/>
      <c r="T894" s="900"/>
      <c r="U894" s="900"/>
      <c r="V894" s="900"/>
      <c r="W894" s="900"/>
      <c r="X894" s="900"/>
    </row>
    <row r="895" spans="17:24" hidden="1">
      <c r="Q895" s="900"/>
      <c r="R895" s="900"/>
      <c r="S895" s="900"/>
      <c r="T895" s="900"/>
      <c r="U895" s="900"/>
      <c r="V895" s="900"/>
      <c r="W895" s="900"/>
      <c r="X895" s="900"/>
    </row>
    <row r="896" spans="17:24" hidden="1">
      <c r="Q896" s="900"/>
      <c r="R896" s="900"/>
      <c r="S896" s="900"/>
      <c r="T896" s="900"/>
      <c r="U896" s="900"/>
      <c r="V896" s="900"/>
      <c r="W896" s="900"/>
      <c r="X896" s="900"/>
    </row>
    <row r="897" spans="17:24" hidden="1">
      <c r="Q897" s="900"/>
      <c r="R897" s="900"/>
      <c r="S897" s="900"/>
      <c r="T897" s="900"/>
      <c r="U897" s="900"/>
      <c r="V897" s="900"/>
      <c r="W897" s="900"/>
      <c r="X897" s="900"/>
    </row>
    <row r="898" spans="17:24" hidden="1">
      <c r="Q898" s="900"/>
      <c r="R898" s="900"/>
      <c r="S898" s="900"/>
      <c r="T898" s="900"/>
      <c r="U898" s="900"/>
      <c r="V898" s="900"/>
      <c r="W898" s="900"/>
      <c r="X898" s="900"/>
    </row>
    <row r="899" spans="17:24" hidden="1">
      <c r="Q899" s="900"/>
      <c r="R899" s="900"/>
      <c r="S899" s="900"/>
      <c r="T899" s="900"/>
      <c r="U899" s="900"/>
      <c r="V899" s="900"/>
      <c r="W899" s="900"/>
      <c r="X899" s="900"/>
    </row>
    <row r="900" spans="17:24" hidden="1">
      <c r="Q900" s="900"/>
      <c r="R900" s="900"/>
      <c r="S900" s="900"/>
      <c r="T900" s="900"/>
      <c r="U900" s="900"/>
      <c r="V900" s="900"/>
      <c r="W900" s="900"/>
      <c r="X900" s="900"/>
    </row>
    <row r="901" spans="17:24" hidden="1">
      <c r="Q901" s="900"/>
      <c r="R901" s="900"/>
      <c r="S901" s="900"/>
      <c r="T901" s="900"/>
      <c r="U901" s="900"/>
      <c r="V901" s="900"/>
      <c r="W901" s="900"/>
      <c r="X901" s="900"/>
    </row>
    <row r="902" spans="17:24" hidden="1">
      <c r="Q902" s="900"/>
      <c r="R902" s="900"/>
      <c r="S902" s="900"/>
      <c r="T902" s="900"/>
      <c r="U902" s="900"/>
      <c r="V902" s="900"/>
      <c r="W902" s="900"/>
      <c r="X902" s="900"/>
    </row>
    <row r="903" spans="17:24" hidden="1">
      <c r="Q903" s="900"/>
      <c r="R903" s="900"/>
      <c r="S903" s="900"/>
      <c r="T903" s="900"/>
      <c r="U903" s="900"/>
      <c r="V903" s="900"/>
      <c r="W903" s="900"/>
      <c r="X903" s="900"/>
    </row>
    <row r="904" spans="17:24" hidden="1">
      <c r="Q904" s="900"/>
      <c r="R904" s="900"/>
      <c r="S904" s="900"/>
      <c r="T904" s="900"/>
      <c r="U904" s="900"/>
      <c r="V904" s="900"/>
      <c r="W904" s="900"/>
      <c r="X904" s="900"/>
    </row>
    <row r="905" spans="17:24" hidden="1">
      <c r="Q905" s="900"/>
      <c r="R905" s="900"/>
      <c r="S905" s="900"/>
      <c r="T905" s="900"/>
      <c r="U905" s="900"/>
      <c r="V905" s="900"/>
      <c r="W905" s="900"/>
      <c r="X905" s="900"/>
    </row>
    <row r="906" spans="17:24" hidden="1">
      <c r="Q906" s="900"/>
      <c r="R906" s="900"/>
      <c r="S906" s="900"/>
      <c r="T906" s="900"/>
      <c r="U906" s="900"/>
      <c r="V906" s="900"/>
      <c r="W906" s="900"/>
      <c r="X906" s="900"/>
    </row>
    <row r="907" spans="17:24" hidden="1">
      <c r="Q907" s="900"/>
      <c r="R907" s="900"/>
      <c r="S907" s="900"/>
      <c r="T907" s="900"/>
      <c r="U907" s="900"/>
      <c r="V907" s="900"/>
      <c r="W907" s="900"/>
      <c r="X907" s="900"/>
    </row>
    <row r="908" spans="17:24" hidden="1">
      <c r="Q908" s="900"/>
      <c r="R908" s="900"/>
      <c r="S908" s="900"/>
      <c r="T908" s="900"/>
      <c r="U908" s="900"/>
      <c r="V908" s="900"/>
      <c r="W908" s="900"/>
      <c r="X908" s="900"/>
    </row>
    <row r="909" spans="17:24" hidden="1">
      <c r="Q909" s="900"/>
      <c r="R909" s="900"/>
      <c r="S909" s="900"/>
      <c r="T909" s="900"/>
      <c r="U909" s="900"/>
      <c r="V909" s="900"/>
      <c r="W909" s="900"/>
      <c r="X909" s="900"/>
    </row>
    <row r="910" spans="17:24" hidden="1">
      <c r="Q910" s="900"/>
      <c r="R910" s="900"/>
      <c r="S910" s="900"/>
      <c r="T910" s="900"/>
      <c r="U910" s="900"/>
      <c r="V910" s="900"/>
      <c r="W910" s="900"/>
      <c r="X910" s="900"/>
    </row>
    <row r="911" spans="17:24" hidden="1">
      <c r="Q911" s="900"/>
      <c r="R911" s="900"/>
      <c r="S911" s="900"/>
      <c r="T911" s="900"/>
      <c r="U911" s="900"/>
      <c r="V911" s="900"/>
      <c r="W911" s="900"/>
      <c r="X911" s="900"/>
    </row>
    <row r="912" spans="17:24" hidden="1">
      <c r="Q912" s="900"/>
      <c r="R912" s="900"/>
      <c r="S912" s="900"/>
      <c r="T912" s="900"/>
      <c r="U912" s="900"/>
      <c r="V912" s="900"/>
      <c r="W912" s="900"/>
      <c r="X912" s="900"/>
    </row>
    <row r="913" spans="17:24" hidden="1">
      <c r="Q913" s="900"/>
      <c r="R913" s="900"/>
      <c r="S913" s="900"/>
      <c r="T913" s="900"/>
      <c r="U913" s="900"/>
      <c r="V913" s="900"/>
      <c r="W913" s="900"/>
      <c r="X913" s="900"/>
    </row>
    <row r="914" spans="17:24" hidden="1">
      <c r="Q914" s="900"/>
      <c r="R914" s="900"/>
      <c r="S914" s="900"/>
      <c r="T914" s="900"/>
      <c r="U914" s="900"/>
      <c r="V914" s="900"/>
      <c r="W914" s="900"/>
      <c r="X914" s="900"/>
    </row>
    <row r="915" spans="17:24" hidden="1">
      <c r="Q915" s="900"/>
      <c r="R915" s="900"/>
      <c r="S915" s="900"/>
      <c r="T915" s="900"/>
      <c r="U915" s="900"/>
      <c r="V915" s="900"/>
      <c r="W915" s="900"/>
      <c r="X915" s="900"/>
    </row>
    <row r="916" spans="17:24" hidden="1">
      <c r="Q916" s="900"/>
      <c r="R916" s="900"/>
      <c r="S916" s="900"/>
      <c r="T916" s="900"/>
      <c r="U916" s="900"/>
      <c r="V916" s="900"/>
      <c r="W916" s="900"/>
      <c r="X916" s="900"/>
    </row>
    <row r="917" spans="17:24" hidden="1">
      <c r="Q917" s="900"/>
      <c r="R917" s="900"/>
      <c r="S917" s="900"/>
      <c r="T917" s="900"/>
      <c r="U917" s="900"/>
      <c r="V917" s="900"/>
      <c r="W917" s="900"/>
      <c r="X917" s="900"/>
    </row>
    <row r="918" spans="17:24" hidden="1">
      <c r="Q918" s="900"/>
      <c r="R918" s="900"/>
      <c r="S918" s="900"/>
      <c r="T918" s="900"/>
      <c r="U918" s="900"/>
      <c r="V918" s="900"/>
      <c r="W918" s="900"/>
      <c r="X918" s="900"/>
    </row>
    <row r="919" spans="17:24" hidden="1">
      <c r="Q919" s="900"/>
      <c r="R919" s="900"/>
      <c r="S919" s="900"/>
      <c r="T919" s="900"/>
      <c r="U919" s="900"/>
      <c r="V919" s="900"/>
      <c r="W919" s="900"/>
      <c r="X919" s="900"/>
    </row>
    <row r="920" spans="17:24" hidden="1">
      <c r="Q920" s="900"/>
      <c r="R920" s="900"/>
      <c r="S920" s="900"/>
      <c r="T920" s="900"/>
      <c r="U920" s="900"/>
      <c r="V920" s="900"/>
      <c r="W920" s="900"/>
      <c r="X920" s="900"/>
    </row>
    <row r="921" spans="17:24" hidden="1">
      <c r="Q921" s="900"/>
      <c r="R921" s="900"/>
      <c r="S921" s="900"/>
      <c r="T921" s="900"/>
      <c r="U921" s="900"/>
      <c r="V921" s="900"/>
      <c r="W921" s="900"/>
      <c r="X921" s="900"/>
    </row>
    <row r="922" spans="17:24" hidden="1">
      <c r="Q922" s="900"/>
      <c r="R922" s="900"/>
      <c r="S922" s="900"/>
      <c r="T922" s="900"/>
      <c r="U922" s="900"/>
      <c r="V922" s="900"/>
      <c r="W922" s="900"/>
      <c r="X922" s="900"/>
    </row>
    <row r="923" spans="17:24" hidden="1">
      <c r="Q923" s="900"/>
      <c r="R923" s="900"/>
      <c r="S923" s="900"/>
      <c r="T923" s="900"/>
      <c r="U923" s="900"/>
      <c r="V923" s="900"/>
      <c r="W923" s="900"/>
      <c r="X923" s="900"/>
    </row>
    <row r="924" spans="17:24" hidden="1">
      <c r="Q924" s="900"/>
      <c r="R924" s="900"/>
      <c r="S924" s="900"/>
      <c r="T924" s="900"/>
      <c r="U924" s="900"/>
      <c r="V924" s="900"/>
      <c r="W924" s="900"/>
      <c r="X924" s="900"/>
    </row>
    <row r="925" spans="17:24" hidden="1">
      <c r="Q925" s="900"/>
      <c r="R925" s="900"/>
      <c r="S925" s="900"/>
      <c r="T925" s="900"/>
      <c r="U925" s="900"/>
      <c r="V925" s="900"/>
      <c r="W925" s="900"/>
      <c r="X925" s="900"/>
    </row>
    <row r="926" spans="17:24" hidden="1">
      <c r="Q926" s="900"/>
      <c r="R926" s="900"/>
      <c r="S926" s="900"/>
      <c r="T926" s="900"/>
      <c r="U926" s="900"/>
      <c r="V926" s="900"/>
      <c r="W926" s="900"/>
      <c r="X926" s="900"/>
    </row>
    <row r="927" spans="17:24" hidden="1">
      <c r="Q927" s="900"/>
      <c r="R927" s="900"/>
      <c r="S927" s="900"/>
      <c r="T927" s="900"/>
      <c r="U927" s="900"/>
      <c r="V927" s="900"/>
      <c r="W927" s="900"/>
      <c r="X927" s="900"/>
    </row>
    <row r="928" spans="17:24" hidden="1">
      <c r="Q928" s="900"/>
      <c r="R928" s="900"/>
      <c r="S928" s="900"/>
      <c r="T928" s="900"/>
      <c r="U928" s="900"/>
      <c r="V928" s="900"/>
      <c r="W928" s="900"/>
      <c r="X928" s="900"/>
    </row>
    <row r="929" spans="17:24" hidden="1">
      <c r="Q929" s="900"/>
      <c r="R929" s="900"/>
      <c r="S929" s="900"/>
      <c r="T929" s="900"/>
      <c r="U929" s="900"/>
      <c r="V929" s="900"/>
      <c r="W929" s="900"/>
      <c r="X929" s="900"/>
    </row>
    <row r="930" spans="17:24" hidden="1">
      <c r="Q930" s="900"/>
      <c r="R930" s="900"/>
      <c r="S930" s="900"/>
      <c r="T930" s="900"/>
      <c r="U930" s="900"/>
      <c r="V930" s="900"/>
      <c r="W930" s="900"/>
      <c r="X930" s="900"/>
    </row>
    <row r="931" spans="17:24" hidden="1">
      <c r="Q931" s="900"/>
      <c r="R931" s="900"/>
      <c r="S931" s="900"/>
      <c r="T931" s="900"/>
      <c r="U931" s="900"/>
      <c r="V931" s="900"/>
      <c r="W931" s="900"/>
      <c r="X931" s="900"/>
    </row>
    <row r="932" spans="17:24" hidden="1">
      <c r="Q932" s="900"/>
      <c r="R932" s="900"/>
      <c r="S932" s="900"/>
      <c r="T932" s="900"/>
      <c r="U932" s="900"/>
      <c r="V932" s="900"/>
      <c r="W932" s="900"/>
      <c r="X932" s="900"/>
    </row>
    <row r="933" spans="17:24" hidden="1">
      <c r="Q933" s="900"/>
      <c r="R933" s="900"/>
      <c r="S933" s="900"/>
      <c r="T933" s="900"/>
      <c r="U933" s="900"/>
      <c r="V933" s="900"/>
      <c r="W933" s="900"/>
      <c r="X933" s="900"/>
    </row>
    <row r="934" spans="17:24" hidden="1">
      <c r="Q934" s="900"/>
      <c r="R934" s="900"/>
      <c r="S934" s="900"/>
      <c r="T934" s="900"/>
      <c r="U934" s="900"/>
      <c r="V934" s="900"/>
      <c r="W934" s="900"/>
      <c r="X934" s="900"/>
    </row>
    <row r="935" spans="17:24" hidden="1">
      <c r="Q935" s="900"/>
      <c r="R935" s="900"/>
      <c r="S935" s="900"/>
      <c r="T935" s="900"/>
      <c r="U935" s="900"/>
      <c r="V935" s="900"/>
      <c r="W935" s="900"/>
      <c r="X935" s="900"/>
    </row>
    <row r="936" spans="17:24" hidden="1">
      <c r="Q936" s="900"/>
      <c r="R936" s="900"/>
      <c r="S936" s="900"/>
      <c r="T936" s="900"/>
      <c r="U936" s="900"/>
      <c r="V936" s="900"/>
      <c r="W936" s="900"/>
      <c r="X936" s="900"/>
    </row>
    <row r="937" spans="17:24" hidden="1">
      <c r="Q937" s="900"/>
      <c r="R937" s="900"/>
      <c r="S937" s="900"/>
      <c r="T937" s="900"/>
      <c r="U937" s="900"/>
      <c r="V937" s="900"/>
      <c r="W937" s="900"/>
      <c r="X937" s="900"/>
    </row>
    <row r="938" spans="17:24" hidden="1">
      <c r="Q938" s="900"/>
      <c r="R938" s="900"/>
      <c r="S938" s="900"/>
      <c r="T938" s="900"/>
      <c r="U938" s="900"/>
      <c r="V938" s="900"/>
      <c r="W938" s="900"/>
      <c r="X938" s="900"/>
    </row>
    <row r="939" spans="17:24" hidden="1">
      <c r="Q939" s="900"/>
      <c r="R939" s="900"/>
      <c r="S939" s="900"/>
      <c r="T939" s="900"/>
      <c r="U939" s="900"/>
      <c r="V939" s="900"/>
      <c r="W939" s="900"/>
      <c r="X939" s="900"/>
    </row>
    <row r="940" spans="17:24" hidden="1">
      <c r="Q940" s="900"/>
      <c r="R940" s="900"/>
      <c r="S940" s="900"/>
      <c r="T940" s="900"/>
      <c r="U940" s="900"/>
      <c r="V940" s="900"/>
      <c r="W940" s="900"/>
      <c r="X940" s="900"/>
    </row>
    <row r="941" spans="17:24" hidden="1">
      <c r="Q941" s="900"/>
      <c r="R941" s="900"/>
      <c r="S941" s="900"/>
      <c r="T941" s="900"/>
      <c r="U941" s="900"/>
      <c r="V941" s="900"/>
      <c r="W941" s="900"/>
      <c r="X941" s="900"/>
    </row>
    <row r="942" spans="17:24" hidden="1">
      <c r="Q942" s="900"/>
      <c r="R942" s="900"/>
      <c r="S942" s="900"/>
      <c r="T942" s="900"/>
      <c r="U942" s="900"/>
      <c r="V942" s="900"/>
      <c r="W942" s="900"/>
      <c r="X942" s="900"/>
    </row>
    <row r="943" spans="17:24" hidden="1">
      <c r="Q943" s="900"/>
      <c r="R943" s="900"/>
      <c r="S943" s="900"/>
      <c r="T943" s="900"/>
      <c r="U943" s="900"/>
      <c r="V943" s="900"/>
      <c r="W943" s="900"/>
      <c r="X943" s="900"/>
    </row>
    <row r="944" spans="17:24" hidden="1">
      <c r="Q944" s="900"/>
      <c r="R944" s="900"/>
      <c r="S944" s="900"/>
      <c r="T944" s="900"/>
      <c r="U944" s="900"/>
      <c r="V944" s="900"/>
      <c r="W944" s="900"/>
      <c r="X944" s="900"/>
    </row>
    <row r="945" spans="17:24" hidden="1">
      <c r="Q945" s="900"/>
      <c r="R945" s="900"/>
      <c r="S945" s="900"/>
      <c r="T945" s="900"/>
      <c r="U945" s="900"/>
      <c r="V945" s="900"/>
      <c r="W945" s="900"/>
      <c r="X945" s="900"/>
    </row>
    <row r="946" spans="17:24" hidden="1">
      <c r="Q946" s="900"/>
      <c r="R946" s="900"/>
      <c r="S946" s="900"/>
      <c r="T946" s="900"/>
      <c r="U946" s="900"/>
      <c r="V946" s="900"/>
      <c r="W946" s="900"/>
      <c r="X946" s="900"/>
    </row>
    <row r="947" spans="17:24" hidden="1">
      <c r="Q947" s="900"/>
      <c r="R947" s="900"/>
      <c r="S947" s="900"/>
      <c r="T947" s="900"/>
      <c r="U947" s="900"/>
      <c r="V947" s="900"/>
      <c r="W947" s="900"/>
      <c r="X947" s="900"/>
    </row>
    <row r="948" spans="17:24" hidden="1">
      <c r="Q948" s="900"/>
      <c r="R948" s="900"/>
      <c r="S948" s="900"/>
      <c r="T948" s="900"/>
      <c r="U948" s="900"/>
      <c r="V948" s="900"/>
      <c r="W948" s="900"/>
      <c r="X948" s="900"/>
    </row>
    <row r="949" spans="17:24" hidden="1">
      <c r="Q949" s="900"/>
      <c r="R949" s="900"/>
      <c r="S949" s="900"/>
      <c r="T949" s="900"/>
      <c r="U949" s="900"/>
      <c r="V949" s="900"/>
      <c r="W949" s="900"/>
      <c r="X949" s="900"/>
    </row>
    <row r="950" spans="17:24" hidden="1">
      <c r="Q950" s="900"/>
      <c r="R950" s="900"/>
      <c r="S950" s="900"/>
      <c r="T950" s="900"/>
      <c r="U950" s="900"/>
      <c r="V950" s="900"/>
      <c r="W950" s="900"/>
      <c r="X950" s="900"/>
    </row>
    <row r="951" spans="17:24" hidden="1">
      <c r="Q951" s="900"/>
      <c r="R951" s="900"/>
      <c r="S951" s="900"/>
      <c r="T951" s="900"/>
      <c r="U951" s="900"/>
      <c r="V951" s="900"/>
      <c r="W951" s="900"/>
      <c r="X951" s="900"/>
    </row>
    <row r="952" spans="17:24" hidden="1">
      <c r="Q952" s="900"/>
      <c r="R952" s="900"/>
      <c r="S952" s="900"/>
      <c r="T952" s="900"/>
      <c r="U952" s="900"/>
      <c r="V952" s="900"/>
      <c r="W952" s="900"/>
      <c r="X952" s="900"/>
    </row>
    <row r="953" spans="17:24" hidden="1">
      <c r="Q953" s="900"/>
      <c r="R953" s="900"/>
      <c r="S953" s="900"/>
      <c r="T953" s="900"/>
      <c r="U953" s="900"/>
      <c r="V953" s="900"/>
      <c r="W953" s="900"/>
      <c r="X953" s="900"/>
    </row>
    <row r="954" spans="17:24" hidden="1">
      <c r="Q954" s="900"/>
      <c r="R954" s="900"/>
      <c r="S954" s="900"/>
      <c r="T954" s="900"/>
      <c r="U954" s="900"/>
      <c r="V954" s="900"/>
      <c r="W954" s="900"/>
      <c r="X954" s="900"/>
    </row>
    <row r="955" spans="17:24" hidden="1">
      <c r="Q955" s="900"/>
      <c r="R955" s="900"/>
      <c r="S955" s="900"/>
      <c r="T955" s="900"/>
      <c r="U955" s="900"/>
      <c r="V955" s="900"/>
      <c r="W955" s="900"/>
      <c r="X955" s="900"/>
    </row>
    <row r="956" spans="17:24" hidden="1">
      <c r="Q956" s="900"/>
      <c r="R956" s="900"/>
      <c r="S956" s="900"/>
      <c r="T956" s="900"/>
      <c r="U956" s="900"/>
      <c r="V956" s="900"/>
      <c r="W956" s="900"/>
      <c r="X956" s="900"/>
    </row>
    <row r="957" spans="17:24" hidden="1">
      <c r="Q957" s="900"/>
      <c r="R957" s="900"/>
      <c r="S957" s="900"/>
      <c r="T957" s="900"/>
      <c r="U957" s="900"/>
      <c r="V957" s="900"/>
      <c r="W957" s="900"/>
      <c r="X957" s="900"/>
    </row>
    <row r="958" spans="17:24" hidden="1">
      <c r="Q958" s="900"/>
      <c r="R958" s="900"/>
      <c r="S958" s="900"/>
      <c r="T958" s="900"/>
      <c r="U958" s="900"/>
      <c r="V958" s="900"/>
      <c r="W958" s="900"/>
      <c r="X958" s="900"/>
    </row>
    <row r="959" spans="17:24" hidden="1">
      <c r="Q959" s="900"/>
      <c r="R959" s="900"/>
      <c r="S959" s="900"/>
      <c r="T959" s="900"/>
      <c r="U959" s="900"/>
      <c r="V959" s="900"/>
      <c r="W959" s="900"/>
      <c r="X959" s="900"/>
    </row>
    <row r="960" spans="17:24" hidden="1">
      <c r="Q960" s="900"/>
      <c r="R960" s="900"/>
      <c r="S960" s="900"/>
      <c r="T960" s="900"/>
      <c r="U960" s="900"/>
      <c r="V960" s="900"/>
      <c r="W960" s="900"/>
      <c r="X960" s="900"/>
    </row>
    <row r="961" spans="17:24" hidden="1">
      <c r="Q961" s="900"/>
      <c r="R961" s="900"/>
      <c r="S961" s="900"/>
      <c r="T961" s="900"/>
      <c r="U961" s="900"/>
      <c r="V961" s="900"/>
      <c r="W961" s="900"/>
      <c r="X961" s="900"/>
    </row>
    <row r="962" spans="17:24" hidden="1">
      <c r="Q962" s="900"/>
      <c r="R962" s="900"/>
      <c r="S962" s="900"/>
      <c r="T962" s="900"/>
      <c r="U962" s="900"/>
      <c r="V962" s="900"/>
      <c r="W962" s="900"/>
      <c r="X962" s="900"/>
    </row>
    <row r="963" spans="17:24" hidden="1">
      <c r="Q963" s="900"/>
      <c r="R963" s="900"/>
      <c r="S963" s="900"/>
      <c r="T963" s="900"/>
      <c r="U963" s="900"/>
      <c r="V963" s="900"/>
      <c r="W963" s="900"/>
      <c r="X963" s="900"/>
    </row>
    <row r="964" spans="17:24" hidden="1">
      <c r="Q964" s="900"/>
      <c r="R964" s="900"/>
      <c r="S964" s="900"/>
      <c r="T964" s="900"/>
      <c r="U964" s="900"/>
      <c r="V964" s="900"/>
      <c r="W964" s="900"/>
      <c r="X964" s="900"/>
    </row>
    <row r="965" spans="17:24" hidden="1">
      <c r="Q965" s="900"/>
      <c r="R965" s="900"/>
      <c r="S965" s="900"/>
      <c r="T965" s="900"/>
      <c r="U965" s="900"/>
      <c r="V965" s="900"/>
      <c r="W965" s="900"/>
      <c r="X965" s="900"/>
    </row>
    <row r="966" spans="17:24" hidden="1">
      <c r="Q966" s="900"/>
      <c r="R966" s="900"/>
      <c r="S966" s="900"/>
      <c r="T966" s="900"/>
      <c r="U966" s="900"/>
      <c r="V966" s="900"/>
      <c r="W966" s="900"/>
      <c r="X966" s="900"/>
    </row>
    <row r="967" spans="17:24" hidden="1">
      <c r="Q967" s="900"/>
      <c r="R967" s="900"/>
      <c r="S967" s="900"/>
      <c r="T967" s="900"/>
      <c r="U967" s="900"/>
      <c r="V967" s="900"/>
      <c r="W967" s="900"/>
      <c r="X967" s="900"/>
    </row>
    <row r="968" spans="17:24" hidden="1">
      <c r="Q968" s="900"/>
      <c r="R968" s="900"/>
      <c r="S968" s="900"/>
      <c r="T968" s="900"/>
      <c r="U968" s="900"/>
      <c r="V968" s="900"/>
      <c r="W968" s="900"/>
      <c r="X968" s="900"/>
    </row>
    <row r="969" spans="17:24" hidden="1">
      <c r="Q969" s="900"/>
      <c r="R969" s="900"/>
      <c r="S969" s="900"/>
      <c r="T969" s="900"/>
      <c r="U969" s="900"/>
      <c r="V969" s="900"/>
      <c r="W969" s="900"/>
      <c r="X969" s="900"/>
    </row>
    <row r="970" spans="17:24" hidden="1">
      <c r="Q970" s="900"/>
      <c r="R970" s="900"/>
      <c r="S970" s="900"/>
      <c r="T970" s="900"/>
      <c r="U970" s="900"/>
      <c r="V970" s="900"/>
      <c r="W970" s="900"/>
      <c r="X970" s="900"/>
    </row>
    <row r="971" spans="17:24" hidden="1">
      <c r="Q971" s="900"/>
      <c r="R971" s="900"/>
      <c r="S971" s="900"/>
      <c r="T971" s="900"/>
      <c r="U971" s="900"/>
      <c r="V971" s="900"/>
      <c r="W971" s="900"/>
      <c r="X971" s="900"/>
    </row>
    <row r="972" spans="17:24" hidden="1">
      <c r="Q972" s="900"/>
      <c r="R972" s="900"/>
      <c r="S972" s="900"/>
      <c r="T972" s="900"/>
      <c r="U972" s="900"/>
      <c r="V972" s="900"/>
      <c r="W972" s="900"/>
      <c r="X972" s="900"/>
    </row>
    <row r="973" spans="17:24" hidden="1">
      <c r="Q973" s="900"/>
      <c r="R973" s="900"/>
      <c r="S973" s="900"/>
      <c r="T973" s="900"/>
      <c r="U973" s="900"/>
      <c r="V973" s="900"/>
      <c r="W973" s="900"/>
      <c r="X973" s="900"/>
    </row>
    <row r="974" spans="17:24" hidden="1">
      <c r="Q974" s="900"/>
      <c r="R974" s="900"/>
      <c r="S974" s="900"/>
      <c r="T974" s="900"/>
      <c r="U974" s="900"/>
      <c r="V974" s="900"/>
      <c r="W974" s="900"/>
      <c r="X974" s="900"/>
    </row>
    <row r="975" spans="17:24" hidden="1">
      <c r="Q975" s="900"/>
      <c r="R975" s="900"/>
      <c r="S975" s="900"/>
      <c r="T975" s="900"/>
      <c r="U975" s="900"/>
      <c r="V975" s="900"/>
      <c r="W975" s="900"/>
      <c r="X975" s="900"/>
    </row>
    <row r="976" spans="17:24" hidden="1">
      <c r="Q976" s="900"/>
      <c r="R976" s="900"/>
      <c r="S976" s="900"/>
      <c r="T976" s="900"/>
      <c r="U976" s="900"/>
      <c r="V976" s="900"/>
      <c r="W976" s="900"/>
      <c r="X976" s="900"/>
    </row>
    <row r="977" spans="17:24" hidden="1">
      <c r="Q977" s="900"/>
      <c r="R977" s="900"/>
      <c r="S977" s="900"/>
      <c r="T977" s="900"/>
      <c r="U977" s="900"/>
      <c r="V977" s="900"/>
      <c r="W977" s="900"/>
      <c r="X977" s="900"/>
    </row>
    <row r="978" spans="17:24" hidden="1">
      <c r="Q978" s="900"/>
      <c r="R978" s="900"/>
      <c r="S978" s="900"/>
      <c r="T978" s="900"/>
      <c r="U978" s="900"/>
      <c r="V978" s="900"/>
      <c r="W978" s="900"/>
      <c r="X978" s="900"/>
    </row>
    <row r="979" spans="17:24" hidden="1">
      <c r="Q979" s="900"/>
      <c r="R979" s="900"/>
      <c r="S979" s="900"/>
      <c r="T979" s="900"/>
      <c r="U979" s="900"/>
      <c r="V979" s="900"/>
      <c r="W979" s="900"/>
      <c r="X979" s="900"/>
    </row>
    <row r="980" spans="17:24" hidden="1">
      <c r="Q980" s="900"/>
      <c r="R980" s="900"/>
      <c r="S980" s="900"/>
      <c r="T980" s="900"/>
      <c r="U980" s="900"/>
      <c r="V980" s="900"/>
      <c r="W980" s="900"/>
      <c r="X980" s="900"/>
    </row>
    <row r="981" spans="17:24" hidden="1">
      <c r="Q981" s="900"/>
      <c r="R981" s="900"/>
      <c r="S981" s="900"/>
      <c r="T981" s="900"/>
      <c r="U981" s="900"/>
      <c r="V981" s="900"/>
      <c r="W981" s="900"/>
      <c r="X981" s="900"/>
    </row>
    <row r="982" spans="17:24" hidden="1">
      <c r="Q982" s="900"/>
      <c r="R982" s="900"/>
      <c r="S982" s="900"/>
      <c r="T982" s="900"/>
      <c r="U982" s="900"/>
      <c r="V982" s="900"/>
      <c r="W982" s="900"/>
      <c r="X982" s="900"/>
    </row>
    <row r="983" spans="17:24" hidden="1">
      <c r="Q983" s="900"/>
      <c r="R983" s="900"/>
      <c r="S983" s="900"/>
      <c r="T983" s="900"/>
      <c r="U983" s="900"/>
      <c r="V983" s="900"/>
      <c r="W983" s="900"/>
      <c r="X983" s="900"/>
    </row>
    <row r="984" spans="17:24" hidden="1">
      <c r="Q984" s="900"/>
      <c r="R984" s="900"/>
      <c r="S984" s="900"/>
      <c r="T984" s="900"/>
      <c r="U984" s="900"/>
      <c r="V984" s="900"/>
      <c r="W984" s="900"/>
      <c r="X984" s="900"/>
    </row>
    <row r="985" spans="17:24" hidden="1">
      <c r="Q985" s="900"/>
      <c r="R985" s="900"/>
      <c r="S985" s="900"/>
      <c r="T985" s="900"/>
      <c r="U985" s="900"/>
      <c r="V985" s="900"/>
      <c r="W985" s="900"/>
      <c r="X985" s="900"/>
    </row>
    <row r="986" spans="17:24" hidden="1">
      <c r="Q986" s="900"/>
      <c r="R986" s="900"/>
      <c r="S986" s="900"/>
      <c r="T986" s="900"/>
      <c r="U986" s="900"/>
      <c r="V986" s="900"/>
      <c r="W986" s="900"/>
      <c r="X986" s="900"/>
    </row>
    <row r="987" spans="17:24" hidden="1">
      <c r="Q987" s="900"/>
      <c r="R987" s="900"/>
      <c r="S987" s="900"/>
      <c r="T987" s="900"/>
      <c r="U987" s="900"/>
      <c r="V987" s="900"/>
      <c r="W987" s="900"/>
      <c r="X987" s="900"/>
    </row>
    <row r="988" spans="17:24" hidden="1">
      <c r="Q988" s="900"/>
      <c r="R988" s="900"/>
      <c r="S988" s="900"/>
      <c r="T988" s="900"/>
      <c r="U988" s="900"/>
      <c r="V988" s="900"/>
      <c r="W988" s="900"/>
      <c r="X988" s="900"/>
    </row>
    <row r="989" spans="17:24" hidden="1">
      <c r="Q989" s="900"/>
      <c r="R989" s="900"/>
      <c r="S989" s="900"/>
      <c r="T989" s="900"/>
      <c r="U989" s="900"/>
      <c r="V989" s="900"/>
      <c r="W989" s="900"/>
      <c r="X989" s="900"/>
    </row>
    <row r="990" spans="17:24" hidden="1">
      <c r="Q990" s="900"/>
      <c r="R990" s="900"/>
      <c r="S990" s="900"/>
      <c r="T990" s="900"/>
      <c r="U990" s="900"/>
      <c r="V990" s="900"/>
      <c r="W990" s="900"/>
      <c r="X990" s="900"/>
    </row>
    <row r="991" spans="17:24" hidden="1">
      <c r="Q991" s="900"/>
      <c r="R991" s="900"/>
      <c r="S991" s="900"/>
      <c r="T991" s="900"/>
      <c r="U991" s="900"/>
      <c r="V991" s="900"/>
      <c r="W991" s="900"/>
      <c r="X991" s="900"/>
    </row>
    <row r="992" spans="17:24" hidden="1">
      <c r="Q992" s="900"/>
      <c r="R992" s="900"/>
      <c r="S992" s="900"/>
      <c r="T992" s="900"/>
      <c r="U992" s="900"/>
      <c r="V992" s="900"/>
      <c r="W992" s="900"/>
      <c r="X992" s="900"/>
    </row>
    <row r="993" spans="17:24" hidden="1">
      <c r="Q993" s="900"/>
      <c r="R993" s="900"/>
      <c r="S993" s="900"/>
      <c r="T993" s="900"/>
      <c r="U993" s="900"/>
      <c r="V993" s="900"/>
      <c r="W993" s="900"/>
      <c r="X993" s="900"/>
    </row>
    <row r="994" spans="17:24" hidden="1">
      <c r="Q994" s="900"/>
      <c r="R994" s="900"/>
      <c r="S994" s="900"/>
      <c r="T994" s="900"/>
      <c r="U994" s="900"/>
      <c r="V994" s="900"/>
      <c r="W994" s="900"/>
      <c r="X994" s="900"/>
    </row>
    <row r="995" spans="17:24" hidden="1">
      <c r="Q995" s="900"/>
      <c r="R995" s="900"/>
      <c r="S995" s="900"/>
      <c r="T995" s="900"/>
      <c r="U995" s="900"/>
      <c r="V995" s="900"/>
      <c r="W995" s="900"/>
      <c r="X995" s="900"/>
    </row>
    <row r="996" spans="17:24" hidden="1">
      <c r="Q996" s="900"/>
      <c r="R996" s="900"/>
      <c r="S996" s="900"/>
      <c r="T996" s="900"/>
      <c r="U996" s="900"/>
      <c r="V996" s="900"/>
      <c r="W996" s="900"/>
      <c r="X996" s="900"/>
    </row>
    <row r="997" spans="17:24" hidden="1">
      <c r="Q997" s="900"/>
      <c r="R997" s="900"/>
      <c r="S997" s="900"/>
      <c r="T997" s="900"/>
      <c r="U997" s="900"/>
      <c r="V997" s="900"/>
      <c r="W997" s="900"/>
      <c r="X997" s="900"/>
    </row>
    <row r="998" spans="17:24" hidden="1">
      <c r="Q998" s="900"/>
      <c r="R998" s="900"/>
      <c r="S998" s="900"/>
      <c r="T998" s="900"/>
      <c r="U998" s="900"/>
      <c r="V998" s="900"/>
      <c r="W998" s="900"/>
      <c r="X998" s="900"/>
    </row>
    <row r="999" spans="17:24" hidden="1">
      <c r="Q999" s="900"/>
      <c r="R999" s="900"/>
      <c r="S999" s="900"/>
      <c r="T999" s="900"/>
      <c r="U999" s="900"/>
      <c r="V999" s="900"/>
      <c r="W999" s="900"/>
      <c r="X999" s="900"/>
    </row>
    <row r="1000" spans="17:24" hidden="1">
      <c r="Q1000" s="900"/>
      <c r="R1000" s="900"/>
      <c r="S1000" s="900"/>
      <c r="T1000" s="900"/>
      <c r="U1000" s="900"/>
      <c r="V1000" s="900"/>
      <c r="W1000" s="900"/>
      <c r="X1000" s="900"/>
    </row>
    <row r="1001" spans="17:24" hidden="1">
      <c r="Q1001" s="900"/>
      <c r="R1001" s="900"/>
      <c r="S1001" s="900"/>
      <c r="T1001" s="900"/>
      <c r="U1001" s="900"/>
      <c r="V1001" s="900"/>
      <c r="W1001" s="900"/>
      <c r="X1001" s="900"/>
    </row>
    <row r="1002" spans="17:24" hidden="1">
      <c r="Q1002" s="900"/>
      <c r="R1002" s="900"/>
      <c r="S1002" s="900"/>
      <c r="T1002" s="900"/>
      <c r="U1002" s="900"/>
      <c r="V1002" s="900"/>
      <c r="W1002" s="900"/>
      <c r="X1002" s="900"/>
    </row>
    <row r="1003" spans="17:24" hidden="1">
      <c r="Q1003" s="900"/>
      <c r="R1003" s="900"/>
      <c r="S1003" s="900"/>
      <c r="T1003" s="900"/>
      <c r="U1003" s="900"/>
      <c r="V1003" s="900"/>
      <c r="W1003" s="900"/>
      <c r="X1003" s="900"/>
    </row>
    <row r="1004" spans="17:24" hidden="1">
      <c r="Q1004" s="900"/>
      <c r="R1004" s="900"/>
      <c r="S1004" s="900"/>
      <c r="T1004" s="900"/>
      <c r="U1004" s="900"/>
      <c r="V1004" s="900"/>
      <c r="W1004" s="900"/>
      <c r="X1004" s="900"/>
    </row>
    <row r="1005" spans="17:24" hidden="1">
      <c r="Q1005" s="900"/>
      <c r="R1005" s="900"/>
      <c r="S1005" s="900"/>
      <c r="T1005" s="900"/>
      <c r="U1005" s="900"/>
      <c r="V1005" s="900"/>
      <c r="W1005" s="900"/>
      <c r="X1005" s="900"/>
    </row>
    <row r="1006" spans="17:24" hidden="1">
      <c r="Q1006" s="900"/>
      <c r="R1006" s="900"/>
      <c r="S1006" s="900"/>
      <c r="T1006" s="900"/>
      <c r="U1006" s="900"/>
      <c r="V1006" s="900"/>
      <c r="W1006" s="900"/>
      <c r="X1006" s="900"/>
    </row>
    <row r="1007" spans="17:24" hidden="1">
      <c r="Q1007" s="900"/>
      <c r="R1007" s="900"/>
      <c r="S1007" s="900"/>
      <c r="T1007" s="900"/>
      <c r="U1007" s="900"/>
      <c r="V1007" s="900"/>
      <c r="W1007" s="900"/>
      <c r="X1007" s="900"/>
    </row>
    <row r="1008" spans="17:24" hidden="1">
      <c r="Q1008" s="900"/>
      <c r="R1008" s="900"/>
      <c r="S1008" s="900"/>
      <c r="T1008" s="900"/>
      <c r="U1008" s="900"/>
      <c r="V1008" s="900"/>
      <c r="W1008" s="900"/>
      <c r="X1008" s="900"/>
    </row>
    <row r="1009" spans="17:24" hidden="1">
      <c r="Q1009" s="900"/>
      <c r="R1009" s="900"/>
      <c r="S1009" s="900"/>
      <c r="T1009" s="900"/>
      <c r="U1009" s="900"/>
      <c r="V1009" s="900"/>
      <c r="W1009" s="900"/>
      <c r="X1009" s="900"/>
    </row>
    <row r="1010" spans="17:24" hidden="1">
      <c r="Q1010" s="900"/>
      <c r="R1010" s="900"/>
      <c r="S1010" s="900"/>
      <c r="T1010" s="900"/>
      <c r="U1010" s="900"/>
      <c r="V1010" s="900"/>
      <c r="W1010" s="900"/>
      <c r="X1010" s="900"/>
    </row>
    <row r="1011" spans="17:24" hidden="1">
      <c r="Q1011" s="900"/>
      <c r="R1011" s="900"/>
      <c r="S1011" s="900"/>
      <c r="T1011" s="900"/>
      <c r="U1011" s="900"/>
      <c r="V1011" s="900"/>
      <c r="W1011" s="900"/>
      <c r="X1011" s="900"/>
    </row>
    <row r="1012" spans="17:24" hidden="1">
      <c r="Q1012" s="900"/>
      <c r="R1012" s="900"/>
      <c r="S1012" s="900"/>
      <c r="T1012" s="900"/>
      <c r="U1012" s="900"/>
      <c r="V1012" s="900"/>
      <c r="W1012" s="900"/>
      <c r="X1012" s="900"/>
    </row>
    <row r="1013" spans="17:24" hidden="1">
      <c r="Q1013" s="900"/>
      <c r="R1013" s="900"/>
      <c r="S1013" s="900"/>
      <c r="T1013" s="900"/>
      <c r="U1013" s="900"/>
      <c r="V1013" s="900"/>
      <c r="W1013" s="900"/>
      <c r="X1013" s="900"/>
    </row>
    <row r="1014" spans="17:24" hidden="1">
      <c r="Q1014" s="900"/>
      <c r="R1014" s="900"/>
      <c r="S1014" s="900"/>
      <c r="T1014" s="900"/>
      <c r="U1014" s="900"/>
      <c r="V1014" s="900"/>
      <c r="W1014" s="900"/>
      <c r="X1014" s="900"/>
    </row>
    <row r="1015" spans="17:24" hidden="1">
      <c r="Q1015" s="900"/>
      <c r="R1015" s="900"/>
      <c r="S1015" s="900"/>
      <c r="T1015" s="900"/>
      <c r="U1015" s="900"/>
      <c r="V1015" s="900"/>
      <c r="W1015" s="900"/>
      <c r="X1015" s="900"/>
    </row>
    <row r="1016" spans="17:24" hidden="1">
      <c r="Q1016" s="900"/>
      <c r="R1016" s="900"/>
      <c r="S1016" s="900"/>
      <c r="T1016" s="900"/>
      <c r="U1016" s="900"/>
      <c r="V1016" s="900"/>
      <c r="W1016" s="900"/>
      <c r="X1016" s="900"/>
    </row>
    <row r="1017" spans="17:24" hidden="1">
      <c r="Q1017" s="900"/>
      <c r="R1017" s="900"/>
      <c r="S1017" s="900"/>
      <c r="T1017" s="900"/>
      <c r="U1017" s="900"/>
      <c r="V1017" s="900"/>
      <c r="W1017" s="900"/>
      <c r="X1017" s="900"/>
    </row>
    <row r="1018" spans="17:24" hidden="1">
      <c r="Q1018" s="900"/>
      <c r="R1018" s="900"/>
      <c r="S1018" s="900"/>
      <c r="T1018" s="900"/>
      <c r="U1018" s="900"/>
      <c r="V1018" s="900"/>
      <c r="W1018" s="900"/>
      <c r="X1018" s="900"/>
    </row>
    <row r="1019" spans="17:24" hidden="1">
      <c r="Q1019" s="900"/>
      <c r="R1019" s="900"/>
      <c r="S1019" s="900"/>
      <c r="T1019" s="900"/>
      <c r="U1019" s="900"/>
      <c r="V1019" s="900"/>
      <c r="W1019" s="900"/>
      <c r="X1019" s="900"/>
    </row>
    <row r="1020" spans="17:24" hidden="1">
      <c r="Q1020" s="900"/>
      <c r="R1020" s="900"/>
      <c r="S1020" s="900"/>
      <c r="T1020" s="900"/>
      <c r="U1020" s="900"/>
      <c r="V1020" s="900"/>
      <c r="W1020" s="900"/>
      <c r="X1020" s="900"/>
    </row>
    <row r="1021" spans="17:24" hidden="1">
      <c r="Q1021" s="900"/>
      <c r="R1021" s="900"/>
      <c r="S1021" s="900"/>
      <c r="T1021" s="900"/>
      <c r="U1021" s="900"/>
      <c r="V1021" s="900"/>
      <c r="W1021" s="900"/>
      <c r="X1021" s="900"/>
    </row>
    <row r="1022" spans="17:24" hidden="1">
      <c r="Q1022" s="900"/>
      <c r="R1022" s="900"/>
      <c r="S1022" s="900"/>
      <c r="T1022" s="900"/>
      <c r="U1022" s="900"/>
      <c r="V1022" s="900"/>
      <c r="W1022" s="900"/>
      <c r="X1022" s="900"/>
    </row>
    <row r="1023" spans="17:24" hidden="1">
      <c r="Q1023" s="900"/>
      <c r="R1023" s="900"/>
      <c r="S1023" s="900"/>
      <c r="T1023" s="900"/>
      <c r="U1023" s="900"/>
      <c r="V1023" s="900"/>
      <c r="W1023" s="900"/>
      <c r="X1023" s="900"/>
    </row>
    <row r="1024" spans="17:24" hidden="1">
      <c r="Q1024" s="900"/>
      <c r="R1024" s="900"/>
      <c r="S1024" s="900"/>
      <c r="T1024" s="900"/>
      <c r="U1024" s="900"/>
      <c r="V1024" s="900"/>
      <c r="W1024" s="900"/>
      <c r="X1024" s="900"/>
    </row>
    <row r="1025" spans="17:24" hidden="1">
      <c r="Q1025" s="900"/>
      <c r="R1025" s="900"/>
      <c r="S1025" s="900"/>
      <c r="T1025" s="900"/>
      <c r="U1025" s="900"/>
      <c r="V1025" s="900"/>
      <c r="W1025" s="900"/>
      <c r="X1025" s="900"/>
    </row>
    <row r="1026" spans="17:24" hidden="1">
      <c r="Q1026" s="900"/>
      <c r="R1026" s="900"/>
      <c r="S1026" s="900"/>
      <c r="T1026" s="900"/>
      <c r="U1026" s="900"/>
      <c r="V1026" s="900"/>
      <c r="W1026" s="900"/>
      <c r="X1026" s="900"/>
    </row>
    <row r="1027" spans="17:24" hidden="1">
      <c r="Q1027" s="900"/>
      <c r="R1027" s="900"/>
      <c r="S1027" s="900"/>
      <c r="T1027" s="900"/>
      <c r="U1027" s="900"/>
      <c r="V1027" s="900"/>
      <c r="W1027" s="900"/>
      <c r="X1027" s="900"/>
    </row>
    <row r="1028" spans="17:24" hidden="1">
      <c r="Q1028" s="900"/>
      <c r="R1028" s="900"/>
      <c r="S1028" s="900"/>
      <c r="T1028" s="900"/>
      <c r="U1028" s="900"/>
      <c r="V1028" s="900"/>
      <c r="W1028" s="900"/>
      <c r="X1028" s="900"/>
    </row>
    <row r="1029" spans="17:24" hidden="1">
      <c r="Q1029" s="900"/>
      <c r="R1029" s="900"/>
      <c r="S1029" s="900"/>
      <c r="T1029" s="900"/>
      <c r="U1029" s="900"/>
      <c r="V1029" s="900"/>
      <c r="W1029" s="900"/>
      <c r="X1029" s="900"/>
    </row>
    <row r="1030" spans="17:24" hidden="1">
      <c r="Q1030" s="900"/>
      <c r="R1030" s="900"/>
      <c r="S1030" s="900"/>
      <c r="T1030" s="900"/>
      <c r="U1030" s="900"/>
      <c r="V1030" s="900"/>
      <c r="W1030" s="900"/>
      <c r="X1030" s="900"/>
    </row>
    <row r="1031" spans="17:24" hidden="1">
      <c r="Q1031" s="900"/>
      <c r="R1031" s="900"/>
      <c r="S1031" s="900"/>
      <c r="T1031" s="900"/>
      <c r="U1031" s="900"/>
      <c r="V1031" s="900"/>
      <c r="W1031" s="900"/>
      <c r="X1031" s="900"/>
    </row>
    <row r="1032" spans="17:24" hidden="1">
      <c r="Q1032" s="900"/>
      <c r="R1032" s="900"/>
      <c r="S1032" s="900"/>
      <c r="T1032" s="900"/>
      <c r="U1032" s="900"/>
      <c r="V1032" s="900"/>
      <c r="W1032" s="900"/>
      <c r="X1032" s="900"/>
    </row>
    <row r="1033" spans="17:24" hidden="1">
      <c r="Q1033" s="900"/>
      <c r="R1033" s="900"/>
      <c r="S1033" s="900"/>
      <c r="T1033" s="900"/>
      <c r="U1033" s="900"/>
      <c r="V1033" s="900"/>
      <c r="W1033" s="900"/>
      <c r="X1033" s="900"/>
    </row>
    <row r="1034" spans="17:24" hidden="1">
      <c r="Q1034" s="900"/>
      <c r="R1034" s="900"/>
      <c r="S1034" s="900"/>
      <c r="T1034" s="900"/>
      <c r="U1034" s="900"/>
      <c r="V1034" s="900"/>
      <c r="W1034" s="900"/>
      <c r="X1034" s="900"/>
    </row>
    <row r="1035" spans="17:24" hidden="1">
      <c r="Q1035" s="900"/>
      <c r="R1035" s="900"/>
      <c r="S1035" s="900"/>
      <c r="T1035" s="900"/>
      <c r="U1035" s="900"/>
      <c r="V1035" s="900"/>
      <c r="W1035" s="900"/>
      <c r="X1035" s="900"/>
    </row>
    <row r="1036" spans="17:24" hidden="1">
      <c r="Q1036" s="900"/>
      <c r="R1036" s="900"/>
      <c r="S1036" s="900"/>
      <c r="T1036" s="900"/>
      <c r="U1036" s="900"/>
      <c r="V1036" s="900"/>
      <c r="W1036" s="900"/>
      <c r="X1036" s="900"/>
    </row>
    <row r="1037" spans="17:24" hidden="1">
      <c r="Q1037" s="900"/>
      <c r="R1037" s="900"/>
      <c r="S1037" s="900"/>
      <c r="T1037" s="900"/>
      <c r="U1037" s="900"/>
      <c r="V1037" s="900"/>
      <c r="W1037" s="900"/>
      <c r="X1037" s="900"/>
    </row>
    <row r="1038" spans="17:24" hidden="1">
      <c r="Q1038" s="900"/>
      <c r="R1038" s="900"/>
      <c r="S1038" s="900"/>
      <c r="T1038" s="900"/>
      <c r="U1038" s="900"/>
      <c r="V1038" s="900"/>
      <c r="W1038" s="900"/>
      <c r="X1038" s="900"/>
    </row>
    <row r="1039" spans="17:24" hidden="1">
      <c r="Q1039" s="900"/>
      <c r="R1039" s="900"/>
      <c r="S1039" s="900"/>
      <c r="T1039" s="900"/>
      <c r="U1039" s="900"/>
      <c r="V1039" s="900"/>
      <c r="W1039" s="900"/>
      <c r="X1039" s="900"/>
    </row>
    <row r="1040" spans="17:24" hidden="1">
      <c r="Q1040" s="900"/>
      <c r="R1040" s="900"/>
      <c r="S1040" s="900"/>
      <c r="T1040" s="900"/>
      <c r="U1040" s="900"/>
      <c r="V1040" s="900"/>
      <c r="W1040" s="900"/>
      <c r="X1040" s="900"/>
    </row>
    <row r="1041" spans="17:24" hidden="1">
      <c r="Q1041" s="900"/>
      <c r="R1041" s="900"/>
      <c r="S1041" s="900"/>
      <c r="T1041" s="900"/>
      <c r="U1041" s="900"/>
      <c r="V1041" s="900"/>
      <c r="W1041" s="900"/>
      <c r="X1041" s="900"/>
    </row>
    <row r="1042" spans="17:24" hidden="1">
      <c r="Q1042" s="900"/>
      <c r="R1042" s="900"/>
      <c r="S1042" s="900"/>
      <c r="T1042" s="900"/>
      <c r="U1042" s="900"/>
      <c r="V1042" s="900"/>
      <c r="W1042" s="900"/>
      <c r="X1042" s="900"/>
    </row>
    <row r="1043" spans="17:24" hidden="1">
      <c r="Q1043" s="900"/>
      <c r="R1043" s="900"/>
      <c r="S1043" s="900"/>
      <c r="T1043" s="900"/>
      <c r="U1043" s="900"/>
      <c r="V1043" s="900"/>
      <c r="W1043" s="900"/>
      <c r="X1043" s="900"/>
    </row>
    <row r="1044" spans="17:24" hidden="1">
      <c r="Q1044" s="900"/>
      <c r="R1044" s="900"/>
      <c r="S1044" s="900"/>
      <c r="T1044" s="900"/>
      <c r="U1044" s="900"/>
      <c r="V1044" s="900"/>
      <c r="W1044" s="900"/>
      <c r="X1044" s="900"/>
    </row>
    <row r="1045" spans="17:24" hidden="1">
      <c r="Q1045" s="900"/>
      <c r="R1045" s="900"/>
      <c r="S1045" s="900"/>
      <c r="T1045" s="900"/>
      <c r="U1045" s="900"/>
      <c r="V1045" s="900"/>
      <c r="W1045" s="900"/>
      <c r="X1045" s="900"/>
    </row>
    <row r="1046" spans="17:24" hidden="1">
      <c r="Q1046" s="900"/>
      <c r="R1046" s="900"/>
      <c r="S1046" s="900"/>
      <c r="T1046" s="900"/>
      <c r="U1046" s="900"/>
      <c r="V1046" s="900"/>
      <c r="W1046" s="900"/>
      <c r="X1046" s="900"/>
    </row>
    <row r="1047" spans="17:24" hidden="1">
      <c r="Q1047" s="900"/>
      <c r="R1047" s="900"/>
      <c r="S1047" s="900"/>
      <c r="T1047" s="900"/>
      <c r="U1047" s="900"/>
      <c r="V1047" s="900"/>
      <c r="W1047" s="900"/>
      <c r="X1047" s="900"/>
    </row>
    <row r="1048" spans="17:24" hidden="1">
      <c r="Q1048" s="900"/>
      <c r="R1048" s="900"/>
      <c r="S1048" s="900"/>
      <c r="T1048" s="900"/>
      <c r="U1048" s="900"/>
      <c r="V1048" s="900"/>
      <c r="W1048" s="900"/>
      <c r="X1048" s="900"/>
    </row>
    <row r="1049" spans="17:24" hidden="1">
      <c r="Q1049" s="900"/>
      <c r="R1049" s="900"/>
      <c r="S1049" s="900"/>
      <c r="T1049" s="900"/>
      <c r="U1049" s="900"/>
      <c r="V1049" s="900"/>
      <c r="W1049" s="900"/>
      <c r="X1049" s="900"/>
    </row>
    <row r="1050" spans="17:24" hidden="1">
      <c r="Q1050" s="900"/>
      <c r="R1050" s="900"/>
      <c r="S1050" s="900"/>
      <c r="T1050" s="900"/>
      <c r="U1050" s="900"/>
      <c r="V1050" s="900"/>
      <c r="W1050" s="900"/>
      <c r="X1050" s="900"/>
    </row>
    <row r="1051" spans="17:24" hidden="1">
      <c r="Q1051" s="900"/>
      <c r="R1051" s="900"/>
      <c r="S1051" s="900"/>
      <c r="T1051" s="900"/>
      <c r="U1051" s="900"/>
      <c r="V1051" s="900"/>
      <c r="W1051" s="900"/>
      <c r="X1051" s="900"/>
    </row>
    <row r="1052" spans="17:24" hidden="1">
      <c r="Q1052" s="900"/>
      <c r="R1052" s="900"/>
      <c r="S1052" s="900"/>
      <c r="T1052" s="900"/>
      <c r="U1052" s="900"/>
      <c r="V1052" s="900"/>
      <c r="W1052" s="900"/>
      <c r="X1052" s="900"/>
    </row>
    <row r="1053" spans="17:24" hidden="1">
      <c r="Q1053" s="900"/>
      <c r="R1053" s="900"/>
      <c r="S1053" s="900"/>
      <c r="T1053" s="900"/>
      <c r="U1053" s="900"/>
      <c r="V1053" s="900"/>
      <c r="W1053" s="900"/>
      <c r="X1053" s="900"/>
    </row>
    <row r="1054" spans="17:24" hidden="1">
      <c r="Q1054" s="900"/>
      <c r="R1054" s="900"/>
      <c r="S1054" s="900"/>
      <c r="T1054" s="900"/>
      <c r="U1054" s="900"/>
      <c r="V1054" s="900"/>
      <c r="W1054" s="900"/>
      <c r="X1054" s="900"/>
    </row>
    <row r="1055" spans="17:24" hidden="1">
      <c r="Q1055" s="900"/>
      <c r="R1055" s="900"/>
      <c r="S1055" s="900"/>
      <c r="T1055" s="900"/>
      <c r="U1055" s="900"/>
      <c r="V1055" s="900"/>
      <c r="W1055" s="900"/>
      <c r="X1055" s="900"/>
    </row>
    <row r="1056" spans="17:24" hidden="1">
      <c r="Q1056" s="900"/>
      <c r="R1056" s="900"/>
      <c r="S1056" s="900"/>
      <c r="T1056" s="900"/>
      <c r="U1056" s="900"/>
      <c r="V1056" s="900"/>
      <c r="W1056" s="900"/>
      <c r="X1056" s="900"/>
    </row>
    <row r="1057" spans="17:24" hidden="1">
      <c r="Q1057" s="900"/>
      <c r="R1057" s="900"/>
      <c r="S1057" s="900"/>
      <c r="T1057" s="900"/>
      <c r="U1057" s="900"/>
      <c r="V1057" s="900"/>
      <c r="W1057" s="900"/>
      <c r="X1057" s="900"/>
    </row>
    <row r="1058" spans="17:24" hidden="1">
      <c r="Q1058" s="900"/>
      <c r="R1058" s="900"/>
      <c r="S1058" s="900"/>
      <c r="T1058" s="900"/>
      <c r="U1058" s="900"/>
      <c r="V1058" s="900"/>
      <c r="W1058" s="900"/>
      <c r="X1058" s="900"/>
    </row>
    <row r="1059" spans="17:24" hidden="1">
      <c r="Q1059" s="900"/>
      <c r="R1059" s="900"/>
      <c r="S1059" s="900"/>
      <c r="T1059" s="900"/>
      <c r="U1059" s="900"/>
      <c r="V1059" s="900"/>
      <c r="W1059" s="900"/>
      <c r="X1059" s="900"/>
    </row>
    <row r="1060" spans="17:24" hidden="1">
      <c r="Q1060" s="900"/>
      <c r="R1060" s="900"/>
      <c r="S1060" s="900"/>
      <c r="T1060" s="900"/>
      <c r="U1060" s="900"/>
      <c r="V1060" s="900"/>
      <c r="W1060" s="900"/>
      <c r="X1060" s="900"/>
    </row>
    <row r="1061" spans="17:24" hidden="1">
      <c r="Q1061" s="900"/>
      <c r="R1061" s="900"/>
      <c r="S1061" s="900"/>
      <c r="T1061" s="900"/>
      <c r="U1061" s="900"/>
      <c r="V1061" s="900"/>
      <c r="W1061" s="900"/>
      <c r="X1061" s="900"/>
    </row>
    <row r="1062" spans="17:24" hidden="1">
      <c r="Q1062" s="900"/>
      <c r="R1062" s="900"/>
      <c r="S1062" s="900"/>
      <c r="T1062" s="900"/>
      <c r="U1062" s="900"/>
      <c r="V1062" s="900"/>
      <c r="W1062" s="900"/>
      <c r="X1062" s="900"/>
    </row>
    <row r="1063" spans="17:24" hidden="1">
      <c r="Q1063" s="900"/>
      <c r="R1063" s="900"/>
      <c r="S1063" s="900"/>
      <c r="T1063" s="900"/>
      <c r="U1063" s="900"/>
      <c r="V1063" s="900"/>
      <c r="W1063" s="900"/>
      <c r="X1063" s="900"/>
    </row>
    <row r="1064" spans="17:24" hidden="1">
      <c r="Q1064" s="900"/>
      <c r="R1064" s="900"/>
      <c r="S1064" s="900"/>
      <c r="T1064" s="900"/>
      <c r="U1064" s="900"/>
      <c r="V1064" s="900"/>
      <c r="W1064" s="900"/>
      <c r="X1064" s="900"/>
    </row>
    <row r="1065" spans="17:24" hidden="1">
      <c r="Q1065" s="900"/>
      <c r="R1065" s="900"/>
      <c r="S1065" s="900"/>
      <c r="T1065" s="900"/>
      <c r="U1065" s="900"/>
      <c r="V1065" s="900"/>
      <c r="W1065" s="900"/>
      <c r="X1065" s="900"/>
    </row>
    <row r="1066" spans="17:24" hidden="1">
      <c r="Q1066" s="900"/>
      <c r="R1066" s="900"/>
      <c r="S1066" s="900"/>
      <c r="T1066" s="900"/>
      <c r="U1066" s="900"/>
      <c r="V1066" s="900"/>
      <c r="W1066" s="900"/>
      <c r="X1066" s="900"/>
    </row>
    <row r="1067" spans="17:24" hidden="1">
      <c r="Q1067" s="900"/>
      <c r="R1067" s="900"/>
      <c r="S1067" s="900"/>
      <c r="T1067" s="900"/>
      <c r="U1067" s="900"/>
      <c r="V1067" s="900"/>
      <c r="W1067" s="900"/>
      <c r="X1067" s="900"/>
    </row>
    <row r="1068" spans="17:24" hidden="1">
      <c r="Q1068" s="900"/>
      <c r="R1068" s="900"/>
      <c r="S1068" s="900"/>
      <c r="T1068" s="900"/>
      <c r="U1068" s="900"/>
      <c r="V1068" s="900"/>
      <c r="W1068" s="900"/>
      <c r="X1068" s="900"/>
    </row>
    <row r="1069" spans="17:24" hidden="1">
      <c r="Q1069" s="900"/>
      <c r="R1069" s="900"/>
      <c r="S1069" s="900"/>
      <c r="T1069" s="900"/>
      <c r="U1069" s="900"/>
      <c r="V1069" s="900"/>
      <c r="W1069" s="900"/>
      <c r="X1069" s="900"/>
    </row>
    <row r="1070" spans="17:24" hidden="1">
      <c r="Q1070" s="900"/>
      <c r="R1070" s="900"/>
      <c r="S1070" s="900"/>
      <c r="T1070" s="900"/>
      <c r="U1070" s="900"/>
      <c r="V1070" s="900"/>
      <c r="W1070" s="900"/>
      <c r="X1070" s="900"/>
    </row>
    <row r="1071" spans="17:24" hidden="1">
      <c r="Q1071" s="900"/>
      <c r="R1071" s="900"/>
      <c r="S1071" s="900"/>
      <c r="T1071" s="900"/>
      <c r="U1071" s="900"/>
      <c r="V1071" s="900"/>
      <c r="W1071" s="900"/>
      <c r="X1071" s="900"/>
    </row>
    <row r="1072" spans="17:24" hidden="1">
      <c r="Q1072" s="900"/>
      <c r="R1072" s="900"/>
      <c r="S1072" s="900"/>
      <c r="T1072" s="900"/>
      <c r="U1072" s="900"/>
      <c r="V1072" s="900"/>
      <c r="W1072" s="900"/>
      <c r="X1072" s="900"/>
    </row>
    <row r="1073" spans="17:24" hidden="1">
      <c r="Q1073" s="900"/>
      <c r="R1073" s="900"/>
      <c r="S1073" s="900"/>
      <c r="T1073" s="900"/>
      <c r="U1073" s="900"/>
      <c r="V1073" s="900"/>
      <c r="W1073" s="900"/>
      <c r="X1073" s="900"/>
    </row>
    <row r="1074" spans="17:24" hidden="1">
      <c r="Q1074" s="900"/>
      <c r="R1074" s="900"/>
      <c r="S1074" s="900"/>
      <c r="T1074" s="900"/>
      <c r="U1074" s="900"/>
      <c r="V1074" s="900"/>
      <c r="W1074" s="900"/>
      <c r="X1074" s="900"/>
    </row>
    <row r="1075" spans="17:24" hidden="1">
      <c r="Q1075" s="900"/>
      <c r="R1075" s="900"/>
      <c r="S1075" s="900"/>
      <c r="T1075" s="900"/>
      <c r="U1075" s="900"/>
      <c r="V1075" s="900"/>
      <c r="W1075" s="900"/>
      <c r="X1075" s="900"/>
    </row>
    <row r="1076" spans="17:24" hidden="1">
      <c r="Q1076" s="900"/>
      <c r="R1076" s="900"/>
      <c r="S1076" s="900"/>
      <c r="T1076" s="900"/>
      <c r="U1076" s="900"/>
      <c r="V1076" s="900"/>
      <c r="W1076" s="900"/>
      <c r="X1076" s="900"/>
    </row>
    <row r="1077" spans="17:24" hidden="1">
      <c r="Q1077" s="900"/>
      <c r="R1077" s="900"/>
      <c r="S1077" s="900"/>
      <c r="T1077" s="900"/>
      <c r="U1077" s="900"/>
      <c r="V1077" s="900"/>
      <c r="W1077" s="900"/>
      <c r="X1077" s="900"/>
    </row>
    <row r="1078" spans="17:24" hidden="1">
      <c r="Q1078" s="900"/>
      <c r="R1078" s="900"/>
      <c r="S1078" s="900"/>
      <c r="T1078" s="900"/>
      <c r="U1078" s="900"/>
      <c r="V1078" s="900"/>
      <c r="W1078" s="900"/>
      <c r="X1078" s="900"/>
    </row>
    <row r="1079" spans="17:24" hidden="1">
      <c r="Q1079" s="900"/>
      <c r="R1079" s="900"/>
      <c r="S1079" s="900"/>
      <c r="T1079" s="900"/>
      <c r="U1079" s="900"/>
      <c r="V1079" s="900"/>
      <c r="W1079" s="900"/>
      <c r="X1079" s="900"/>
    </row>
    <row r="1080" spans="17:24" hidden="1">
      <c r="Q1080" s="900"/>
      <c r="R1080" s="900"/>
      <c r="S1080" s="900"/>
      <c r="T1080" s="900"/>
      <c r="U1080" s="900"/>
      <c r="V1080" s="900"/>
      <c r="W1080" s="900"/>
      <c r="X1080" s="900"/>
    </row>
    <row r="1081" spans="17:24" hidden="1">
      <c r="Q1081" s="900"/>
      <c r="R1081" s="900"/>
      <c r="S1081" s="900"/>
      <c r="T1081" s="900"/>
      <c r="U1081" s="900"/>
      <c r="V1081" s="900"/>
      <c r="W1081" s="900"/>
      <c r="X1081" s="900"/>
    </row>
    <row r="1082" spans="17:24" hidden="1">
      <c r="Q1082" s="900"/>
      <c r="R1082" s="900"/>
      <c r="S1082" s="900"/>
      <c r="T1082" s="900"/>
      <c r="U1082" s="900"/>
      <c r="V1082" s="900"/>
      <c r="W1082" s="900"/>
      <c r="X1082" s="900"/>
    </row>
    <row r="1083" spans="17:24" hidden="1">
      <c r="Q1083" s="900"/>
      <c r="R1083" s="900"/>
      <c r="S1083" s="900"/>
      <c r="T1083" s="900"/>
      <c r="U1083" s="900"/>
      <c r="V1083" s="900"/>
      <c r="W1083" s="900"/>
      <c r="X1083" s="900"/>
    </row>
    <row r="1084" spans="17:24" hidden="1">
      <c r="Q1084" s="900"/>
      <c r="R1084" s="900"/>
      <c r="S1084" s="900"/>
      <c r="T1084" s="900"/>
      <c r="U1084" s="900"/>
      <c r="V1084" s="900"/>
      <c r="W1084" s="900"/>
      <c r="X1084" s="900"/>
    </row>
    <row r="1085" spans="17:24" hidden="1">
      <c r="Q1085" s="900"/>
      <c r="R1085" s="900"/>
      <c r="S1085" s="900"/>
      <c r="T1085" s="900"/>
      <c r="U1085" s="900"/>
      <c r="V1085" s="900"/>
      <c r="W1085" s="900"/>
      <c r="X1085" s="900"/>
    </row>
    <row r="1086" spans="17:24" hidden="1">
      <c r="Q1086" s="900"/>
      <c r="R1086" s="900"/>
      <c r="S1086" s="900"/>
      <c r="T1086" s="900"/>
      <c r="U1086" s="900"/>
      <c r="V1086" s="900"/>
      <c r="W1086" s="900"/>
      <c r="X1086" s="900"/>
    </row>
    <row r="1087" spans="17:24" hidden="1">
      <c r="Q1087" s="900"/>
      <c r="R1087" s="900"/>
      <c r="S1087" s="900"/>
      <c r="T1087" s="900"/>
      <c r="U1087" s="900"/>
      <c r="V1087" s="900"/>
      <c r="W1087" s="900"/>
      <c r="X1087" s="900"/>
    </row>
    <row r="1088" spans="17:24" hidden="1">
      <c r="Q1088" s="900"/>
      <c r="R1088" s="900"/>
      <c r="S1088" s="900"/>
      <c r="T1088" s="900"/>
      <c r="U1088" s="900"/>
      <c r="V1088" s="900"/>
      <c r="W1088" s="900"/>
      <c r="X1088" s="900"/>
    </row>
    <row r="1089" spans="17:24" hidden="1">
      <c r="Q1089" s="900"/>
      <c r="R1089" s="900"/>
      <c r="S1089" s="900"/>
      <c r="T1089" s="900"/>
      <c r="U1089" s="900"/>
      <c r="V1089" s="900"/>
      <c r="W1089" s="900"/>
      <c r="X1089" s="900"/>
    </row>
    <row r="1090" spans="17:24" hidden="1">
      <c r="Q1090" s="900"/>
      <c r="R1090" s="900"/>
      <c r="S1090" s="900"/>
      <c r="T1090" s="900"/>
      <c r="U1090" s="900"/>
      <c r="V1090" s="900"/>
      <c r="W1090" s="900"/>
      <c r="X1090" s="900"/>
    </row>
    <row r="1091" spans="17:24" hidden="1">
      <c r="Q1091" s="900"/>
      <c r="R1091" s="900"/>
      <c r="S1091" s="900"/>
      <c r="T1091" s="900"/>
      <c r="U1091" s="900"/>
      <c r="V1091" s="900"/>
      <c r="W1091" s="900"/>
      <c r="X1091" s="900"/>
    </row>
    <row r="1092" spans="17:24" hidden="1">
      <c r="Q1092" s="900"/>
      <c r="R1092" s="900"/>
      <c r="S1092" s="900"/>
      <c r="T1092" s="900"/>
      <c r="U1092" s="900"/>
      <c r="V1092" s="900"/>
      <c r="W1092" s="900"/>
      <c r="X1092" s="900"/>
    </row>
    <row r="1093" spans="17:24" hidden="1">
      <c r="Q1093" s="900"/>
      <c r="R1093" s="900"/>
      <c r="S1093" s="900"/>
      <c r="T1093" s="900"/>
      <c r="U1093" s="900"/>
      <c r="V1093" s="900"/>
      <c r="W1093" s="900"/>
      <c r="X1093" s="900"/>
    </row>
    <row r="1094" spans="17:24" hidden="1">
      <c r="Q1094" s="900"/>
      <c r="R1094" s="900"/>
      <c r="S1094" s="900"/>
      <c r="T1094" s="900"/>
      <c r="U1094" s="900"/>
      <c r="V1094" s="900"/>
      <c r="W1094" s="900"/>
      <c r="X1094" s="900"/>
    </row>
    <row r="1095" spans="17:24" hidden="1">
      <c r="Q1095" s="900"/>
      <c r="R1095" s="900"/>
      <c r="S1095" s="900"/>
      <c r="T1095" s="900"/>
      <c r="U1095" s="900"/>
      <c r="V1095" s="900"/>
      <c r="W1095" s="900"/>
      <c r="X1095" s="900"/>
    </row>
    <row r="1096" spans="17:24" hidden="1">
      <c r="Q1096" s="900"/>
      <c r="R1096" s="900"/>
      <c r="S1096" s="900"/>
      <c r="T1096" s="900"/>
      <c r="U1096" s="900"/>
      <c r="V1096" s="900"/>
      <c r="W1096" s="900"/>
      <c r="X1096" s="900"/>
    </row>
    <row r="1097" spans="17:24" hidden="1">
      <c r="Q1097" s="900"/>
      <c r="R1097" s="900"/>
      <c r="S1097" s="900"/>
      <c r="T1097" s="900"/>
      <c r="U1097" s="900"/>
      <c r="V1097" s="900"/>
      <c r="W1097" s="900"/>
      <c r="X1097" s="900"/>
    </row>
    <row r="1098" spans="17:24" hidden="1">
      <c r="Q1098" s="900"/>
      <c r="R1098" s="900"/>
      <c r="S1098" s="900"/>
      <c r="T1098" s="900"/>
      <c r="U1098" s="900"/>
      <c r="V1098" s="900"/>
      <c r="W1098" s="900"/>
      <c r="X1098" s="900"/>
    </row>
    <row r="1099" spans="17:24" hidden="1">
      <c r="Q1099" s="900"/>
      <c r="R1099" s="900"/>
      <c r="S1099" s="900"/>
      <c r="T1099" s="900"/>
      <c r="U1099" s="900"/>
      <c r="V1099" s="900"/>
      <c r="W1099" s="900"/>
      <c r="X1099" s="900"/>
    </row>
    <row r="1100" spans="17:24" hidden="1">
      <c r="Q1100" s="900"/>
      <c r="R1100" s="900"/>
      <c r="S1100" s="900"/>
      <c r="T1100" s="900"/>
      <c r="U1100" s="900"/>
      <c r="V1100" s="900"/>
      <c r="W1100" s="900"/>
      <c r="X1100" s="900"/>
    </row>
    <row r="1101" spans="17:24" hidden="1">
      <c r="Q1101" s="900"/>
      <c r="R1101" s="900"/>
      <c r="S1101" s="900"/>
      <c r="T1101" s="900"/>
      <c r="U1101" s="900"/>
      <c r="V1101" s="900"/>
      <c r="W1101" s="900"/>
      <c r="X1101" s="900"/>
    </row>
    <row r="1102" spans="17:24" hidden="1">
      <c r="Q1102" s="900"/>
      <c r="R1102" s="900"/>
      <c r="S1102" s="900"/>
      <c r="T1102" s="900"/>
      <c r="U1102" s="900"/>
      <c r="V1102" s="900"/>
      <c r="W1102" s="900"/>
      <c r="X1102" s="900"/>
    </row>
    <row r="1103" spans="17:24" hidden="1">
      <c r="Q1103" s="900"/>
      <c r="R1103" s="900"/>
      <c r="S1103" s="900"/>
      <c r="T1103" s="900"/>
      <c r="U1103" s="900"/>
      <c r="V1103" s="900"/>
      <c r="W1103" s="900"/>
      <c r="X1103" s="900"/>
    </row>
    <row r="1104" spans="17:24" hidden="1">
      <c r="Q1104" s="900"/>
      <c r="R1104" s="900"/>
      <c r="S1104" s="900"/>
      <c r="T1104" s="900"/>
      <c r="U1104" s="900"/>
      <c r="V1104" s="900"/>
      <c r="W1104" s="900"/>
      <c r="X1104" s="900"/>
    </row>
    <row r="1105" spans="17:24" hidden="1">
      <c r="Q1105" s="900"/>
      <c r="R1105" s="900"/>
      <c r="S1105" s="900"/>
      <c r="T1105" s="900"/>
      <c r="U1105" s="900"/>
      <c r="V1105" s="900"/>
      <c r="W1105" s="900"/>
      <c r="X1105" s="900"/>
    </row>
    <row r="1106" spans="17:24" hidden="1">
      <c r="Q1106" s="900"/>
      <c r="R1106" s="900"/>
      <c r="S1106" s="900"/>
      <c r="T1106" s="900"/>
      <c r="U1106" s="900"/>
      <c r="V1106" s="900"/>
      <c r="W1106" s="900"/>
      <c r="X1106" s="900"/>
    </row>
    <row r="1107" spans="17:24" hidden="1">
      <c r="Q1107" s="900"/>
      <c r="R1107" s="900"/>
      <c r="S1107" s="900"/>
      <c r="T1107" s="900"/>
      <c r="U1107" s="900"/>
      <c r="V1107" s="900"/>
      <c r="W1107" s="900"/>
      <c r="X1107" s="900"/>
    </row>
    <row r="1108" spans="17:24" hidden="1">
      <c r="Q1108" s="900"/>
      <c r="R1108" s="900"/>
      <c r="S1108" s="900"/>
      <c r="T1108" s="900"/>
      <c r="U1108" s="900"/>
      <c r="V1108" s="900"/>
      <c r="W1108" s="900"/>
      <c r="X1108" s="900"/>
    </row>
    <row r="1109" spans="17:24" hidden="1">
      <c r="Q1109" s="900"/>
      <c r="R1109" s="900"/>
      <c r="S1109" s="900"/>
      <c r="T1109" s="900"/>
      <c r="U1109" s="900"/>
      <c r="V1109" s="900"/>
      <c r="W1109" s="900"/>
      <c r="X1109" s="900"/>
    </row>
    <row r="1110" spans="17:24" hidden="1">
      <c r="Q1110" s="900"/>
      <c r="R1110" s="900"/>
      <c r="S1110" s="900"/>
      <c r="T1110" s="900"/>
      <c r="U1110" s="900"/>
      <c r="V1110" s="900"/>
      <c r="W1110" s="900"/>
      <c r="X1110" s="900"/>
    </row>
    <row r="1111" spans="17:24" hidden="1">
      <c r="Q1111" s="900"/>
      <c r="R1111" s="900"/>
      <c r="S1111" s="900"/>
      <c r="T1111" s="900"/>
      <c r="U1111" s="900"/>
      <c r="V1111" s="900"/>
      <c r="W1111" s="900"/>
      <c r="X1111" s="900"/>
    </row>
    <row r="1112" spans="17:24" hidden="1">
      <c r="Q1112" s="900"/>
      <c r="R1112" s="900"/>
      <c r="S1112" s="900"/>
      <c r="T1112" s="900"/>
      <c r="U1112" s="900"/>
      <c r="V1112" s="900"/>
      <c r="W1112" s="900"/>
      <c r="X1112" s="900"/>
    </row>
    <row r="1113" spans="17:24" hidden="1">
      <c r="Q1113" s="900"/>
      <c r="R1113" s="900"/>
      <c r="S1113" s="900"/>
      <c r="T1113" s="900"/>
      <c r="U1113" s="900"/>
      <c r="V1113" s="900"/>
      <c r="W1113" s="900"/>
      <c r="X1113" s="900"/>
    </row>
    <row r="1114" spans="17:24" hidden="1">
      <c r="Q1114" s="900"/>
      <c r="R1114" s="900"/>
      <c r="S1114" s="900"/>
      <c r="T1114" s="900"/>
      <c r="U1114" s="900"/>
      <c r="V1114" s="900"/>
      <c r="W1114" s="900"/>
      <c r="X1114" s="900"/>
    </row>
    <row r="1115" spans="17:24" hidden="1">
      <c r="Q1115" s="900"/>
      <c r="R1115" s="900"/>
      <c r="S1115" s="900"/>
      <c r="T1115" s="900"/>
      <c r="U1115" s="900"/>
      <c r="V1115" s="900"/>
      <c r="W1115" s="900"/>
      <c r="X1115" s="900"/>
    </row>
    <row r="1116" spans="17:24" hidden="1">
      <c r="Q1116" s="900"/>
      <c r="R1116" s="900"/>
      <c r="S1116" s="900"/>
      <c r="T1116" s="900"/>
      <c r="U1116" s="900"/>
      <c r="V1116" s="900"/>
      <c r="W1116" s="900"/>
      <c r="X1116" s="900"/>
    </row>
    <row r="1117" spans="17:24" hidden="1">
      <c r="Q1117" s="900"/>
      <c r="R1117" s="900"/>
      <c r="S1117" s="900"/>
      <c r="T1117" s="900"/>
      <c r="U1117" s="900"/>
      <c r="V1117" s="900"/>
      <c r="W1117" s="900"/>
      <c r="X1117" s="900"/>
    </row>
    <row r="1118" spans="17:24" hidden="1">
      <c r="Q1118" s="900"/>
      <c r="R1118" s="900"/>
      <c r="S1118" s="900"/>
      <c r="T1118" s="900"/>
      <c r="U1118" s="900"/>
      <c r="V1118" s="900"/>
      <c r="W1118" s="900"/>
      <c r="X1118" s="900"/>
    </row>
    <row r="1119" spans="17:24" hidden="1">
      <c r="Q1119" s="900"/>
      <c r="R1119" s="900"/>
      <c r="S1119" s="900"/>
      <c r="T1119" s="900"/>
      <c r="U1119" s="900"/>
      <c r="V1119" s="900"/>
      <c r="W1119" s="900"/>
      <c r="X1119" s="900"/>
    </row>
    <row r="1120" spans="17:24" hidden="1">
      <c r="Q1120" s="900"/>
      <c r="R1120" s="900"/>
      <c r="S1120" s="900"/>
      <c r="T1120" s="900"/>
      <c r="U1120" s="900"/>
      <c r="V1120" s="900"/>
      <c r="W1120" s="900"/>
      <c r="X1120" s="900"/>
    </row>
    <row r="1121" spans="17:24" hidden="1">
      <c r="Q1121" s="900"/>
      <c r="R1121" s="900"/>
      <c r="S1121" s="900"/>
      <c r="T1121" s="900"/>
      <c r="U1121" s="900"/>
      <c r="V1121" s="900"/>
      <c r="W1121" s="900"/>
      <c r="X1121" s="900"/>
    </row>
    <row r="1122" spans="17:24" hidden="1">
      <c r="Q1122" s="900"/>
      <c r="R1122" s="900"/>
      <c r="S1122" s="900"/>
      <c r="T1122" s="900"/>
      <c r="U1122" s="900"/>
      <c r="V1122" s="900"/>
      <c r="W1122" s="900"/>
      <c r="X1122" s="900"/>
    </row>
    <row r="1123" spans="17:24" hidden="1">
      <c r="Q1123" s="900"/>
      <c r="R1123" s="900"/>
      <c r="S1123" s="900"/>
      <c r="T1123" s="900"/>
      <c r="U1123" s="900"/>
      <c r="V1123" s="900"/>
      <c r="W1123" s="900"/>
      <c r="X1123" s="900"/>
    </row>
    <row r="1124" spans="17:24" hidden="1">
      <c r="Q1124" s="900"/>
      <c r="R1124" s="900"/>
      <c r="S1124" s="900"/>
      <c r="T1124" s="900"/>
      <c r="U1124" s="900"/>
      <c r="V1124" s="900"/>
      <c r="W1124" s="900"/>
      <c r="X1124" s="900"/>
    </row>
    <row r="1125" spans="17:24" hidden="1">
      <c r="Q1125" s="900"/>
      <c r="R1125" s="900"/>
      <c r="S1125" s="900"/>
      <c r="T1125" s="900"/>
      <c r="U1125" s="900"/>
      <c r="V1125" s="900"/>
      <c r="W1125" s="900"/>
      <c r="X1125" s="900"/>
    </row>
    <row r="1126" spans="17:24" hidden="1">
      <c r="Q1126" s="900"/>
      <c r="R1126" s="900"/>
      <c r="S1126" s="900"/>
      <c r="T1126" s="900"/>
      <c r="U1126" s="900"/>
      <c r="V1126" s="900"/>
      <c r="W1126" s="900"/>
      <c r="X1126" s="900"/>
    </row>
    <row r="1127" spans="17:24" hidden="1">
      <c r="Q1127" s="900"/>
      <c r="R1127" s="900"/>
      <c r="S1127" s="900"/>
      <c r="T1127" s="900"/>
      <c r="U1127" s="900"/>
      <c r="V1127" s="900"/>
      <c r="W1127" s="900"/>
      <c r="X1127" s="900"/>
    </row>
    <row r="1128" spans="17:24" hidden="1">
      <c r="Q1128" s="900"/>
      <c r="R1128" s="900"/>
      <c r="S1128" s="900"/>
      <c r="T1128" s="900"/>
      <c r="U1128" s="900"/>
      <c r="V1128" s="900"/>
      <c r="W1128" s="900"/>
      <c r="X1128" s="900"/>
    </row>
    <row r="1129" spans="17:24" hidden="1">
      <c r="Q1129" s="900"/>
      <c r="R1129" s="900"/>
      <c r="S1129" s="900"/>
      <c r="T1129" s="900"/>
      <c r="U1129" s="900"/>
      <c r="V1129" s="900"/>
      <c r="W1129" s="900"/>
      <c r="X1129" s="900"/>
    </row>
    <row r="1130" spans="17:24" hidden="1">
      <c r="Q1130" s="900"/>
      <c r="R1130" s="900"/>
      <c r="S1130" s="900"/>
      <c r="T1130" s="900"/>
      <c r="U1130" s="900"/>
      <c r="V1130" s="900"/>
      <c r="W1130" s="900"/>
      <c r="X1130" s="900"/>
    </row>
    <row r="1131" spans="17:24" hidden="1">
      <c r="Q1131" s="900"/>
      <c r="R1131" s="900"/>
      <c r="S1131" s="900"/>
      <c r="T1131" s="900"/>
      <c r="U1131" s="900"/>
      <c r="V1131" s="900"/>
      <c r="W1131" s="900"/>
      <c r="X1131" s="900"/>
    </row>
    <row r="1132" spans="17:24" hidden="1">
      <c r="Q1132" s="900"/>
      <c r="R1132" s="900"/>
      <c r="S1132" s="900"/>
      <c r="T1132" s="900"/>
      <c r="U1132" s="900"/>
      <c r="V1132" s="900"/>
      <c r="W1132" s="900"/>
      <c r="X1132" s="900"/>
    </row>
    <row r="1133" spans="17:24" hidden="1">
      <c r="Q1133" s="900"/>
      <c r="R1133" s="900"/>
      <c r="S1133" s="900"/>
      <c r="T1133" s="900"/>
      <c r="U1133" s="900"/>
      <c r="V1133" s="900"/>
      <c r="W1133" s="900"/>
      <c r="X1133" s="900"/>
    </row>
    <row r="1134" spans="17:24" hidden="1">
      <c r="Q1134" s="900"/>
      <c r="R1134" s="900"/>
      <c r="S1134" s="900"/>
      <c r="T1134" s="900"/>
      <c r="U1134" s="900"/>
      <c r="V1134" s="900"/>
      <c r="W1134" s="900"/>
      <c r="X1134" s="900"/>
    </row>
    <row r="1135" spans="17:24" hidden="1">
      <c r="Q1135" s="900"/>
      <c r="R1135" s="900"/>
      <c r="S1135" s="900"/>
      <c r="T1135" s="900"/>
      <c r="U1135" s="900"/>
      <c r="V1135" s="900"/>
      <c r="W1135" s="900"/>
      <c r="X1135" s="900"/>
    </row>
    <row r="1136" spans="17:24" hidden="1">
      <c r="Q1136" s="900"/>
      <c r="R1136" s="900"/>
      <c r="S1136" s="900"/>
      <c r="T1136" s="900"/>
      <c r="U1136" s="900"/>
      <c r="V1136" s="900"/>
      <c r="W1136" s="900"/>
      <c r="X1136" s="900"/>
    </row>
    <row r="1137" spans="17:24" hidden="1">
      <c r="Q1137" s="900"/>
      <c r="R1137" s="900"/>
      <c r="S1137" s="900"/>
      <c r="T1137" s="900"/>
      <c r="U1137" s="900"/>
      <c r="V1137" s="900"/>
      <c r="W1137" s="900"/>
      <c r="X1137" s="900"/>
    </row>
    <row r="1138" spans="17:24" hidden="1">
      <c r="Q1138" s="900"/>
      <c r="R1138" s="900"/>
      <c r="S1138" s="900"/>
      <c r="T1138" s="900"/>
      <c r="U1138" s="900"/>
      <c r="V1138" s="900"/>
      <c r="W1138" s="900"/>
      <c r="X1138" s="900"/>
    </row>
    <row r="1139" spans="17:24" hidden="1">
      <c r="Q1139" s="900"/>
      <c r="R1139" s="900"/>
      <c r="S1139" s="900"/>
      <c r="T1139" s="900"/>
      <c r="U1139" s="900"/>
      <c r="V1139" s="900"/>
      <c r="W1139" s="900"/>
      <c r="X1139" s="900"/>
    </row>
    <row r="1140" spans="17:24" hidden="1">
      <c r="Q1140" s="900"/>
      <c r="R1140" s="900"/>
      <c r="S1140" s="900"/>
      <c r="T1140" s="900"/>
      <c r="U1140" s="900"/>
      <c r="V1140" s="900"/>
      <c r="W1140" s="900"/>
      <c r="X1140" s="900"/>
    </row>
    <row r="1141" spans="17:24" hidden="1">
      <c r="Q1141" s="900"/>
      <c r="R1141" s="900"/>
      <c r="S1141" s="900"/>
      <c r="T1141" s="900"/>
      <c r="U1141" s="900"/>
      <c r="V1141" s="900"/>
      <c r="W1141" s="900"/>
      <c r="X1141" s="900"/>
    </row>
    <row r="1142" spans="17:24" hidden="1">
      <c r="Q1142" s="900"/>
      <c r="R1142" s="900"/>
      <c r="S1142" s="900"/>
      <c r="T1142" s="900"/>
      <c r="U1142" s="900"/>
      <c r="V1142" s="900"/>
      <c r="W1142" s="900"/>
      <c r="X1142" s="900"/>
    </row>
    <row r="1143" spans="17:24" hidden="1">
      <c r="Q1143" s="900"/>
      <c r="R1143" s="900"/>
      <c r="S1143" s="900"/>
      <c r="T1143" s="900"/>
      <c r="U1143" s="900"/>
      <c r="V1143" s="900"/>
      <c r="W1143" s="900"/>
      <c r="X1143" s="900"/>
    </row>
    <row r="1144" spans="17:24" hidden="1">
      <c r="Q1144" s="900"/>
      <c r="R1144" s="900"/>
      <c r="S1144" s="900"/>
      <c r="T1144" s="900"/>
      <c r="U1144" s="900"/>
      <c r="V1144" s="900"/>
      <c r="W1144" s="900"/>
      <c r="X1144" s="900"/>
    </row>
    <row r="1145" spans="17:24" hidden="1">
      <c r="Q1145" s="900"/>
      <c r="R1145" s="900"/>
      <c r="S1145" s="900"/>
      <c r="T1145" s="900"/>
      <c r="U1145" s="900"/>
      <c r="V1145" s="900"/>
      <c r="W1145" s="900"/>
      <c r="X1145" s="900"/>
    </row>
    <row r="1146" spans="17:24" hidden="1">
      <c r="Q1146" s="900"/>
      <c r="R1146" s="900"/>
      <c r="S1146" s="900"/>
      <c r="T1146" s="900"/>
      <c r="U1146" s="900"/>
      <c r="V1146" s="900"/>
      <c r="W1146" s="900"/>
      <c r="X1146" s="900"/>
    </row>
    <row r="1147" spans="17:24" hidden="1">
      <c r="Q1147" s="900"/>
      <c r="R1147" s="900"/>
      <c r="S1147" s="900"/>
      <c r="T1147" s="900"/>
      <c r="U1147" s="900"/>
      <c r="V1147" s="900"/>
      <c r="W1147" s="900"/>
      <c r="X1147" s="900"/>
    </row>
    <row r="1148" spans="17:24" hidden="1">
      <c r="Q1148" s="900"/>
      <c r="R1148" s="900"/>
      <c r="S1148" s="900"/>
      <c r="T1148" s="900"/>
      <c r="U1148" s="900"/>
      <c r="V1148" s="900"/>
      <c r="W1148" s="900"/>
      <c r="X1148" s="900"/>
    </row>
    <row r="1149" spans="17:24" hidden="1">
      <c r="Q1149" s="900"/>
      <c r="R1149" s="900"/>
      <c r="S1149" s="900"/>
      <c r="T1149" s="900"/>
      <c r="U1149" s="900"/>
      <c r="V1149" s="900"/>
      <c r="W1149" s="900"/>
      <c r="X1149" s="900"/>
    </row>
    <row r="1150" spans="17:24" hidden="1">
      <c r="Q1150" s="900"/>
      <c r="R1150" s="900"/>
      <c r="S1150" s="900"/>
      <c r="T1150" s="900"/>
      <c r="U1150" s="900"/>
      <c r="V1150" s="900"/>
      <c r="W1150" s="900"/>
      <c r="X1150" s="900"/>
    </row>
    <row r="1151" spans="17:24" hidden="1">
      <c r="Q1151" s="900"/>
      <c r="R1151" s="900"/>
      <c r="S1151" s="900"/>
      <c r="T1151" s="900"/>
      <c r="U1151" s="900"/>
      <c r="V1151" s="900"/>
      <c r="W1151" s="900"/>
      <c r="X1151" s="900"/>
    </row>
    <row r="1152" spans="17:24" hidden="1">
      <c r="Q1152" s="900"/>
      <c r="R1152" s="900"/>
      <c r="S1152" s="900"/>
      <c r="T1152" s="900"/>
      <c r="U1152" s="900"/>
      <c r="V1152" s="900"/>
      <c r="W1152" s="900"/>
      <c r="X1152" s="900"/>
    </row>
    <row r="1153" spans="17:24" hidden="1">
      <c r="Q1153" s="900"/>
      <c r="R1153" s="900"/>
      <c r="S1153" s="900"/>
      <c r="T1153" s="900"/>
      <c r="U1153" s="900"/>
      <c r="V1153" s="900"/>
      <c r="W1153" s="900"/>
      <c r="X1153" s="900"/>
    </row>
    <row r="1154" spans="17:24" hidden="1">
      <c r="Q1154" s="900"/>
      <c r="R1154" s="900"/>
      <c r="S1154" s="900"/>
      <c r="T1154" s="900"/>
      <c r="U1154" s="900"/>
      <c r="V1154" s="900"/>
      <c r="W1154" s="900"/>
      <c r="X1154" s="900"/>
    </row>
    <row r="1155" spans="17:24" hidden="1">
      <c r="Q1155" s="900"/>
      <c r="R1155" s="900"/>
      <c r="S1155" s="900"/>
      <c r="T1155" s="900"/>
      <c r="U1155" s="900"/>
      <c r="V1155" s="900"/>
      <c r="W1155" s="900"/>
      <c r="X1155" s="900"/>
    </row>
    <row r="1156" spans="17:24" hidden="1">
      <c r="Q1156" s="900"/>
      <c r="R1156" s="900"/>
      <c r="S1156" s="900"/>
      <c r="T1156" s="900"/>
      <c r="U1156" s="900"/>
      <c r="V1156" s="900"/>
      <c r="W1156" s="900"/>
      <c r="X1156" s="900"/>
    </row>
    <row r="1157" spans="17:24" hidden="1">
      <c r="Q1157" s="900"/>
      <c r="R1157" s="900"/>
      <c r="S1157" s="900"/>
      <c r="T1157" s="900"/>
      <c r="U1157" s="900"/>
      <c r="V1157" s="900"/>
      <c r="W1157" s="900"/>
      <c r="X1157" s="900"/>
    </row>
    <row r="1158" spans="17:24" hidden="1">
      <c r="Q1158" s="900"/>
      <c r="R1158" s="900"/>
      <c r="S1158" s="900"/>
      <c r="T1158" s="900"/>
      <c r="U1158" s="900"/>
      <c r="V1158" s="900"/>
      <c r="W1158" s="900"/>
      <c r="X1158" s="900"/>
    </row>
    <row r="1159" spans="17:24" hidden="1">
      <c r="Q1159" s="900"/>
      <c r="R1159" s="900"/>
      <c r="S1159" s="900"/>
      <c r="T1159" s="900"/>
      <c r="U1159" s="900"/>
      <c r="V1159" s="900"/>
      <c r="W1159" s="900"/>
      <c r="X1159" s="900"/>
    </row>
    <row r="1160" spans="17:24" hidden="1">
      <c r="Q1160" s="900"/>
      <c r="R1160" s="900"/>
      <c r="S1160" s="900"/>
      <c r="T1160" s="900"/>
      <c r="U1160" s="900"/>
      <c r="V1160" s="900"/>
      <c r="W1160" s="900"/>
      <c r="X1160" s="900"/>
    </row>
    <row r="1161" spans="17:24" hidden="1">
      <c r="Q1161" s="900"/>
      <c r="R1161" s="900"/>
      <c r="S1161" s="900"/>
      <c r="T1161" s="900"/>
      <c r="U1161" s="900"/>
      <c r="V1161" s="900"/>
      <c r="W1161" s="900"/>
      <c r="X1161" s="900"/>
    </row>
    <row r="1162" spans="17:24" hidden="1">
      <c r="Q1162" s="900"/>
      <c r="R1162" s="900"/>
      <c r="S1162" s="900"/>
      <c r="T1162" s="900"/>
      <c r="U1162" s="900"/>
      <c r="V1162" s="900"/>
      <c r="W1162" s="900"/>
      <c r="X1162" s="900"/>
    </row>
    <row r="1163" spans="17:24" hidden="1">
      <c r="Q1163" s="900"/>
      <c r="R1163" s="900"/>
      <c r="S1163" s="900"/>
      <c r="T1163" s="900"/>
      <c r="U1163" s="900"/>
      <c r="V1163" s="900"/>
      <c r="W1163" s="900"/>
      <c r="X1163" s="900"/>
    </row>
    <row r="1164" spans="17:24" hidden="1">
      <c r="Q1164" s="900"/>
      <c r="R1164" s="900"/>
      <c r="S1164" s="900"/>
      <c r="T1164" s="900"/>
      <c r="U1164" s="900"/>
      <c r="V1164" s="900"/>
      <c r="W1164" s="900"/>
      <c r="X1164" s="900"/>
    </row>
    <row r="1165" spans="17:24" hidden="1">
      <c r="Q1165" s="900"/>
      <c r="R1165" s="900"/>
      <c r="S1165" s="900"/>
      <c r="T1165" s="900"/>
      <c r="U1165" s="900"/>
      <c r="V1165" s="900"/>
      <c r="W1165" s="900"/>
      <c r="X1165" s="900"/>
    </row>
    <row r="1166" spans="17:24" hidden="1">
      <c r="Q1166" s="900"/>
      <c r="R1166" s="900"/>
      <c r="S1166" s="900"/>
      <c r="T1166" s="900"/>
      <c r="U1166" s="900"/>
      <c r="V1166" s="900"/>
      <c r="W1166" s="900"/>
      <c r="X1166" s="900"/>
    </row>
    <row r="1167" spans="17:24" hidden="1">
      <c r="Q1167" s="900"/>
      <c r="R1167" s="900"/>
      <c r="S1167" s="900"/>
      <c r="T1167" s="900"/>
      <c r="U1167" s="900"/>
      <c r="V1167" s="900"/>
      <c r="W1167" s="900"/>
      <c r="X1167" s="900"/>
    </row>
    <row r="1168" spans="17:24" hidden="1">
      <c r="Q1168" s="900"/>
      <c r="R1168" s="900"/>
      <c r="S1168" s="900"/>
      <c r="T1168" s="900"/>
      <c r="U1168" s="900"/>
      <c r="V1168" s="900"/>
      <c r="W1168" s="900"/>
      <c r="X1168" s="900"/>
    </row>
    <row r="1169" spans="17:24" hidden="1">
      <c r="Q1169" s="900"/>
      <c r="R1169" s="900"/>
      <c r="S1169" s="900"/>
      <c r="T1169" s="900"/>
      <c r="U1169" s="900"/>
      <c r="V1169" s="900"/>
      <c r="W1169" s="900"/>
      <c r="X1169" s="900"/>
    </row>
    <row r="1170" spans="17:24" hidden="1">
      <c r="Q1170" s="900"/>
      <c r="R1170" s="900"/>
      <c r="S1170" s="900"/>
      <c r="T1170" s="900"/>
      <c r="U1170" s="900"/>
      <c r="V1170" s="900"/>
      <c r="W1170" s="900"/>
      <c r="X1170" s="900"/>
    </row>
    <row r="1171" spans="17:24" hidden="1">
      <c r="Q1171" s="900"/>
      <c r="R1171" s="900"/>
      <c r="S1171" s="900"/>
      <c r="T1171" s="900"/>
      <c r="U1171" s="900"/>
      <c r="V1171" s="900"/>
      <c r="W1171" s="900"/>
      <c r="X1171" s="900"/>
    </row>
    <row r="1172" spans="17:24" hidden="1">
      <c r="Q1172" s="900"/>
      <c r="R1172" s="900"/>
      <c r="S1172" s="900"/>
      <c r="T1172" s="900"/>
      <c r="U1172" s="900"/>
      <c r="V1172" s="900"/>
      <c r="W1172" s="900"/>
      <c r="X1172" s="900"/>
    </row>
    <row r="1173" spans="17:24" hidden="1">
      <c r="Q1173" s="900"/>
      <c r="R1173" s="900"/>
      <c r="S1173" s="900"/>
      <c r="T1173" s="900"/>
      <c r="U1173" s="900"/>
      <c r="V1173" s="900"/>
      <c r="W1173" s="900"/>
      <c r="X1173" s="900"/>
    </row>
    <row r="1174" spans="17:24" hidden="1">
      <c r="Q1174" s="900"/>
      <c r="R1174" s="900"/>
      <c r="S1174" s="900"/>
      <c r="T1174" s="900"/>
      <c r="U1174" s="900"/>
      <c r="V1174" s="900"/>
      <c r="W1174" s="900"/>
      <c r="X1174" s="900"/>
    </row>
    <row r="1175" spans="17:24" hidden="1">
      <c r="Q1175" s="900"/>
      <c r="R1175" s="900"/>
      <c r="S1175" s="900"/>
      <c r="T1175" s="900"/>
      <c r="U1175" s="900"/>
      <c r="V1175" s="900"/>
      <c r="W1175" s="900"/>
      <c r="X1175" s="900"/>
    </row>
    <row r="1176" spans="17:24" hidden="1">
      <c r="Q1176" s="900"/>
      <c r="R1176" s="900"/>
      <c r="S1176" s="900"/>
      <c r="T1176" s="900"/>
      <c r="U1176" s="900"/>
      <c r="V1176" s="900"/>
      <c r="W1176" s="900"/>
      <c r="X1176" s="900"/>
    </row>
    <row r="1177" spans="17:24" hidden="1">
      <c r="Q1177" s="900"/>
      <c r="R1177" s="900"/>
      <c r="S1177" s="900"/>
      <c r="T1177" s="900"/>
      <c r="U1177" s="900"/>
      <c r="V1177" s="900"/>
      <c r="W1177" s="900"/>
      <c r="X1177" s="900"/>
    </row>
    <row r="1178" spans="17:24" hidden="1">
      <c r="Q1178" s="900"/>
      <c r="R1178" s="900"/>
      <c r="S1178" s="900"/>
      <c r="T1178" s="900"/>
      <c r="U1178" s="900"/>
      <c r="V1178" s="900"/>
      <c r="W1178" s="900"/>
      <c r="X1178" s="900"/>
    </row>
    <row r="1179" spans="17:24" hidden="1">
      <c r="Q1179" s="900"/>
      <c r="R1179" s="900"/>
      <c r="S1179" s="900"/>
      <c r="T1179" s="900"/>
      <c r="U1179" s="900"/>
      <c r="V1179" s="900"/>
      <c r="W1179" s="900"/>
      <c r="X1179" s="900"/>
    </row>
    <row r="1180" spans="17:24" hidden="1">
      <c r="Q1180" s="900"/>
      <c r="R1180" s="900"/>
      <c r="S1180" s="900"/>
      <c r="T1180" s="900"/>
      <c r="U1180" s="900"/>
      <c r="V1180" s="900"/>
      <c r="W1180" s="900"/>
      <c r="X1180" s="900"/>
    </row>
    <row r="1181" spans="17:24" hidden="1">
      <c r="Q1181" s="900"/>
      <c r="R1181" s="900"/>
      <c r="S1181" s="900"/>
      <c r="T1181" s="900"/>
      <c r="U1181" s="900"/>
      <c r="V1181" s="900"/>
      <c r="W1181" s="900"/>
      <c r="X1181" s="900"/>
    </row>
    <row r="1182" spans="17:24" hidden="1">
      <c r="Q1182" s="900"/>
      <c r="R1182" s="900"/>
      <c r="S1182" s="900"/>
      <c r="T1182" s="900"/>
      <c r="U1182" s="900"/>
      <c r="V1182" s="900"/>
      <c r="W1182" s="900"/>
      <c r="X1182" s="900"/>
    </row>
    <row r="1183" spans="17:24" hidden="1">
      <c r="Q1183" s="900"/>
      <c r="R1183" s="900"/>
      <c r="S1183" s="900"/>
      <c r="T1183" s="900"/>
      <c r="U1183" s="900"/>
      <c r="V1183" s="900"/>
      <c r="W1183" s="900"/>
      <c r="X1183" s="900"/>
    </row>
    <row r="1184" spans="17:24" hidden="1">
      <c r="Q1184" s="900"/>
      <c r="R1184" s="900"/>
      <c r="S1184" s="900"/>
      <c r="T1184" s="900"/>
      <c r="U1184" s="900"/>
      <c r="V1184" s="900"/>
      <c r="W1184" s="900"/>
      <c r="X1184" s="900"/>
    </row>
    <row r="1185" spans="17:24" hidden="1">
      <c r="Q1185" s="900"/>
      <c r="R1185" s="900"/>
      <c r="S1185" s="900"/>
      <c r="T1185" s="900"/>
      <c r="U1185" s="900"/>
      <c r="V1185" s="900"/>
      <c r="W1185" s="900"/>
      <c r="X1185" s="900"/>
    </row>
    <row r="1186" spans="17:24" hidden="1">
      <c r="Q1186" s="900"/>
      <c r="R1186" s="900"/>
      <c r="S1186" s="900"/>
      <c r="T1186" s="900"/>
      <c r="U1186" s="900"/>
      <c r="V1186" s="900"/>
      <c r="W1186" s="900"/>
      <c r="X1186" s="900"/>
    </row>
    <row r="1187" spans="17:24" hidden="1">
      <c r="Q1187" s="900"/>
      <c r="R1187" s="900"/>
      <c r="S1187" s="900"/>
      <c r="T1187" s="900"/>
      <c r="U1187" s="900"/>
      <c r="V1187" s="900"/>
      <c r="W1187" s="900"/>
      <c r="X1187" s="900"/>
    </row>
    <row r="1188" spans="17:24" hidden="1">
      <c r="Q1188" s="900"/>
      <c r="R1188" s="900"/>
      <c r="S1188" s="900"/>
      <c r="T1188" s="900"/>
      <c r="U1188" s="900"/>
      <c r="V1188" s="900"/>
      <c r="W1188" s="900"/>
      <c r="X1188" s="900"/>
    </row>
    <row r="1189" spans="17:24" hidden="1">
      <c r="Q1189" s="900"/>
      <c r="R1189" s="900"/>
      <c r="S1189" s="900"/>
      <c r="T1189" s="900"/>
      <c r="U1189" s="900"/>
      <c r="V1189" s="900"/>
      <c r="W1189" s="900"/>
      <c r="X1189" s="900"/>
    </row>
    <row r="1190" spans="17:24" hidden="1">
      <c r="Q1190" s="900"/>
      <c r="R1190" s="900"/>
      <c r="S1190" s="900"/>
      <c r="T1190" s="900"/>
      <c r="U1190" s="900"/>
      <c r="V1190" s="900"/>
      <c r="W1190" s="900"/>
      <c r="X1190" s="900"/>
    </row>
    <row r="1191" spans="17:24" hidden="1">
      <c r="Q1191" s="900"/>
      <c r="R1191" s="900"/>
      <c r="S1191" s="900"/>
      <c r="T1191" s="900"/>
      <c r="U1191" s="900"/>
      <c r="V1191" s="900"/>
      <c r="W1191" s="900"/>
      <c r="X1191" s="900"/>
    </row>
    <row r="1192" spans="17:24" hidden="1">
      <c r="Q1192" s="900"/>
      <c r="R1192" s="900"/>
      <c r="S1192" s="900"/>
      <c r="T1192" s="900"/>
      <c r="U1192" s="900"/>
      <c r="V1192" s="900"/>
      <c r="W1192" s="900"/>
      <c r="X1192" s="900"/>
    </row>
    <row r="1193" spans="17:24" hidden="1">
      <c r="Q1193" s="900"/>
      <c r="R1193" s="900"/>
      <c r="S1193" s="900"/>
      <c r="T1193" s="900"/>
      <c r="U1193" s="900"/>
      <c r="V1193" s="900"/>
      <c r="W1193" s="900"/>
      <c r="X1193" s="900"/>
    </row>
    <row r="1194" spans="17:24" hidden="1">
      <c r="Q1194" s="900"/>
      <c r="R1194" s="900"/>
      <c r="S1194" s="900"/>
      <c r="T1194" s="900"/>
      <c r="U1194" s="900"/>
      <c r="V1194" s="900"/>
      <c r="W1194" s="900"/>
      <c r="X1194" s="900"/>
    </row>
    <row r="1195" spans="17:24" hidden="1">
      <c r="Q1195" s="900"/>
      <c r="R1195" s="900"/>
      <c r="S1195" s="900"/>
      <c r="T1195" s="900"/>
      <c r="U1195" s="900"/>
      <c r="V1195" s="900"/>
      <c r="W1195" s="900"/>
      <c r="X1195" s="900"/>
    </row>
    <row r="1196" spans="17:24" hidden="1">
      <c r="Q1196" s="900"/>
      <c r="R1196" s="900"/>
      <c r="S1196" s="900"/>
      <c r="T1196" s="900"/>
      <c r="U1196" s="900"/>
      <c r="V1196" s="900"/>
      <c r="W1196" s="900"/>
      <c r="X1196" s="900"/>
    </row>
    <row r="1197" spans="17:24" hidden="1">
      <c r="Q1197" s="900"/>
      <c r="R1197" s="900"/>
      <c r="S1197" s="900"/>
      <c r="T1197" s="900"/>
      <c r="U1197" s="900"/>
      <c r="V1197" s="900"/>
      <c r="W1197" s="900"/>
      <c r="X1197" s="900"/>
    </row>
    <row r="1198" spans="17:24" hidden="1">
      <c r="Q1198" s="900"/>
      <c r="R1198" s="900"/>
      <c r="S1198" s="900"/>
      <c r="T1198" s="900"/>
      <c r="U1198" s="900"/>
      <c r="V1198" s="900"/>
      <c r="W1198" s="900"/>
      <c r="X1198" s="900"/>
    </row>
    <row r="1199" spans="17:24" hidden="1">
      <c r="Q1199" s="900"/>
      <c r="R1199" s="900"/>
      <c r="S1199" s="900"/>
      <c r="T1199" s="900"/>
      <c r="U1199" s="900"/>
      <c r="V1199" s="900"/>
      <c r="W1199" s="900"/>
      <c r="X1199" s="900"/>
    </row>
    <row r="1200" spans="17:24" hidden="1">
      <c r="Q1200" s="900"/>
      <c r="R1200" s="900"/>
      <c r="S1200" s="900"/>
      <c r="T1200" s="900"/>
      <c r="U1200" s="900"/>
      <c r="V1200" s="900"/>
      <c r="W1200" s="900"/>
      <c r="X1200" s="900"/>
    </row>
    <row r="1201" spans="17:24" hidden="1">
      <c r="Q1201" s="900"/>
      <c r="R1201" s="900"/>
      <c r="S1201" s="900"/>
      <c r="T1201" s="900"/>
      <c r="U1201" s="900"/>
      <c r="V1201" s="900"/>
      <c r="W1201" s="900"/>
      <c r="X1201" s="900"/>
    </row>
    <row r="1202" spans="17:24" hidden="1">
      <c r="Q1202" s="900"/>
      <c r="R1202" s="900"/>
      <c r="S1202" s="900"/>
      <c r="T1202" s="900"/>
      <c r="U1202" s="900"/>
      <c r="V1202" s="900"/>
      <c r="W1202" s="900"/>
      <c r="X1202" s="900"/>
    </row>
    <row r="1203" spans="17:24" hidden="1">
      <c r="Q1203" s="900"/>
      <c r="R1203" s="900"/>
      <c r="S1203" s="900"/>
      <c r="T1203" s="900"/>
      <c r="U1203" s="900"/>
      <c r="V1203" s="900"/>
      <c r="W1203" s="900"/>
      <c r="X1203" s="900"/>
    </row>
    <row r="1204" spans="17:24" hidden="1">
      <c r="Q1204" s="900"/>
      <c r="R1204" s="900"/>
      <c r="S1204" s="900"/>
      <c r="T1204" s="900"/>
      <c r="U1204" s="900"/>
      <c r="V1204" s="900"/>
      <c r="W1204" s="900"/>
      <c r="X1204" s="900"/>
    </row>
    <row r="1205" spans="17:24" hidden="1">
      <c r="Q1205" s="900"/>
      <c r="R1205" s="900"/>
      <c r="S1205" s="900"/>
      <c r="T1205" s="900"/>
      <c r="U1205" s="900"/>
      <c r="V1205" s="900"/>
      <c r="W1205" s="900"/>
      <c r="X1205" s="900"/>
    </row>
    <row r="1206" spans="17:24" hidden="1">
      <c r="Q1206" s="900"/>
      <c r="R1206" s="900"/>
      <c r="S1206" s="900"/>
      <c r="T1206" s="900"/>
      <c r="U1206" s="900"/>
      <c r="V1206" s="900"/>
      <c r="W1206" s="900"/>
      <c r="X1206" s="900"/>
    </row>
    <row r="1207" spans="17:24" hidden="1">
      <c r="Q1207" s="900"/>
      <c r="R1207" s="900"/>
      <c r="S1207" s="900"/>
      <c r="T1207" s="900"/>
      <c r="U1207" s="900"/>
      <c r="V1207" s="900"/>
      <c r="W1207" s="900"/>
      <c r="X1207" s="900"/>
    </row>
    <row r="1208" spans="17:24" hidden="1">
      <c r="Q1208" s="900"/>
      <c r="R1208" s="900"/>
      <c r="S1208" s="900"/>
      <c r="T1208" s="900"/>
      <c r="U1208" s="900"/>
      <c r="V1208" s="900"/>
      <c r="W1208" s="900"/>
      <c r="X1208" s="900"/>
    </row>
    <row r="1209" spans="17:24" hidden="1">
      <c r="Q1209" s="900"/>
      <c r="R1209" s="900"/>
      <c r="S1209" s="900"/>
      <c r="T1209" s="900"/>
      <c r="U1209" s="900"/>
      <c r="V1209" s="900"/>
      <c r="W1209" s="900"/>
      <c r="X1209" s="900"/>
    </row>
    <row r="1210" spans="17:24" hidden="1">
      <c r="Q1210" s="900"/>
      <c r="R1210" s="900"/>
      <c r="S1210" s="900"/>
      <c r="T1210" s="900"/>
      <c r="U1210" s="900"/>
      <c r="V1210" s="900"/>
      <c r="W1210" s="900"/>
      <c r="X1210" s="900"/>
    </row>
    <row r="1211" spans="17:24" hidden="1">
      <c r="Q1211" s="900"/>
      <c r="R1211" s="900"/>
      <c r="S1211" s="900"/>
      <c r="T1211" s="900"/>
      <c r="U1211" s="900"/>
      <c r="V1211" s="900"/>
      <c r="W1211" s="900"/>
      <c r="X1211" s="900"/>
    </row>
    <row r="1212" spans="17:24" hidden="1">
      <c r="Q1212" s="900"/>
      <c r="R1212" s="900"/>
      <c r="S1212" s="900"/>
      <c r="T1212" s="900"/>
      <c r="U1212" s="900"/>
      <c r="V1212" s="900"/>
      <c r="W1212" s="900"/>
      <c r="X1212" s="900"/>
    </row>
    <row r="1213" spans="17:24" hidden="1">
      <c r="Q1213" s="900"/>
      <c r="R1213" s="900"/>
      <c r="S1213" s="900"/>
      <c r="T1213" s="900"/>
      <c r="U1213" s="900"/>
      <c r="V1213" s="900"/>
      <c r="W1213" s="900"/>
      <c r="X1213" s="900"/>
    </row>
    <row r="1214" spans="17:24" hidden="1">
      <c r="Q1214" s="900"/>
      <c r="R1214" s="900"/>
      <c r="S1214" s="900"/>
      <c r="T1214" s="900"/>
      <c r="U1214" s="900"/>
      <c r="V1214" s="900"/>
      <c r="W1214" s="900"/>
      <c r="X1214" s="900"/>
    </row>
    <row r="1215" spans="17:24" hidden="1">
      <c r="Q1215" s="900"/>
      <c r="R1215" s="900"/>
      <c r="S1215" s="900"/>
      <c r="T1215" s="900"/>
      <c r="U1215" s="900"/>
      <c r="V1215" s="900"/>
      <c r="W1215" s="900"/>
      <c r="X1215" s="900"/>
    </row>
    <row r="1216" spans="17:24" hidden="1">
      <c r="Q1216" s="900"/>
      <c r="R1216" s="900"/>
      <c r="S1216" s="900"/>
      <c r="T1216" s="900"/>
      <c r="U1216" s="900"/>
      <c r="V1216" s="900"/>
      <c r="W1216" s="900"/>
      <c r="X1216" s="900"/>
    </row>
    <row r="1217" spans="17:24" hidden="1">
      <c r="Q1217" s="900"/>
      <c r="R1217" s="900"/>
      <c r="S1217" s="900"/>
      <c r="T1217" s="900"/>
      <c r="U1217" s="900"/>
      <c r="V1217" s="900"/>
      <c r="W1217" s="900"/>
      <c r="X1217" s="900"/>
    </row>
    <row r="1218" spans="17:24" hidden="1">
      <c r="Q1218" s="900"/>
      <c r="R1218" s="900"/>
      <c r="S1218" s="900"/>
      <c r="T1218" s="900"/>
      <c r="U1218" s="900"/>
      <c r="V1218" s="900"/>
      <c r="W1218" s="900"/>
      <c r="X1218" s="900"/>
    </row>
    <row r="1219" spans="17:24" hidden="1">
      <c r="Q1219" s="900"/>
      <c r="R1219" s="900"/>
      <c r="S1219" s="900"/>
      <c r="T1219" s="900"/>
      <c r="U1219" s="900"/>
      <c r="V1219" s="900"/>
      <c r="W1219" s="900"/>
      <c r="X1219" s="900"/>
    </row>
    <row r="1220" spans="17:24" hidden="1">
      <c r="Q1220" s="900"/>
      <c r="R1220" s="900"/>
      <c r="S1220" s="900"/>
      <c r="T1220" s="900"/>
      <c r="U1220" s="900"/>
      <c r="V1220" s="900"/>
      <c r="W1220" s="900"/>
      <c r="X1220" s="900"/>
    </row>
    <row r="1221" spans="17:24" hidden="1">
      <c r="Q1221" s="900"/>
      <c r="R1221" s="900"/>
      <c r="S1221" s="900"/>
      <c r="T1221" s="900"/>
      <c r="U1221" s="900"/>
      <c r="V1221" s="900"/>
      <c r="W1221" s="900"/>
      <c r="X1221" s="900"/>
    </row>
    <row r="1222" spans="17:24" hidden="1">
      <c r="Q1222" s="900"/>
      <c r="R1222" s="900"/>
      <c r="S1222" s="900"/>
      <c r="T1222" s="900"/>
      <c r="U1222" s="900"/>
      <c r="V1222" s="900"/>
      <c r="W1222" s="900"/>
      <c r="X1222" s="900"/>
    </row>
    <row r="1223" spans="17:24" hidden="1">
      <c r="Q1223" s="900"/>
      <c r="R1223" s="900"/>
      <c r="S1223" s="900"/>
      <c r="T1223" s="900"/>
      <c r="U1223" s="900"/>
      <c r="V1223" s="900"/>
      <c r="W1223" s="900"/>
      <c r="X1223" s="900"/>
    </row>
    <row r="1224" spans="17:24" hidden="1">
      <c r="Q1224" s="900"/>
      <c r="R1224" s="900"/>
      <c r="S1224" s="900"/>
      <c r="T1224" s="900"/>
      <c r="U1224" s="900"/>
      <c r="V1224" s="900"/>
      <c r="W1224" s="900"/>
      <c r="X1224" s="900"/>
    </row>
    <row r="1225" spans="17:24" hidden="1">
      <c r="Q1225" s="900"/>
      <c r="R1225" s="900"/>
      <c r="S1225" s="900"/>
      <c r="T1225" s="900"/>
      <c r="U1225" s="900"/>
      <c r="V1225" s="900"/>
      <c r="W1225" s="900"/>
      <c r="X1225" s="900"/>
    </row>
    <row r="1226" spans="17:24" hidden="1">
      <c r="Q1226" s="900"/>
      <c r="R1226" s="900"/>
      <c r="S1226" s="900"/>
      <c r="T1226" s="900"/>
      <c r="U1226" s="900"/>
      <c r="V1226" s="900"/>
      <c r="W1226" s="900"/>
      <c r="X1226" s="900"/>
    </row>
    <row r="1227" spans="17:24" hidden="1">
      <c r="Q1227" s="900"/>
      <c r="R1227" s="900"/>
      <c r="S1227" s="900"/>
      <c r="T1227" s="900"/>
      <c r="U1227" s="900"/>
      <c r="V1227" s="900"/>
      <c r="W1227" s="900"/>
      <c r="X1227" s="900"/>
    </row>
    <row r="1228" spans="17:24" hidden="1">
      <c r="Q1228" s="900"/>
      <c r="R1228" s="900"/>
      <c r="S1228" s="900"/>
      <c r="T1228" s="900"/>
      <c r="U1228" s="900"/>
      <c r="V1228" s="900"/>
      <c r="W1228" s="900"/>
      <c r="X1228" s="900"/>
    </row>
    <row r="1229" spans="17:24" hidden="1">
      <c r="Q1229" s="900"/>
      <c r="R1229" s="900"/>
      <c r="S1229" s="900"/>
      <c r="T1229" s="900"/>
      <c r="U1229" s="900"/>
      <c r="V1229" s="900"/>
      <c r="W1229" s="900"/>
      <c r="X1229" s="900"/>
    </row>
    <row r="1230" spans="17:24" hidden="1">
      <c r="Q1230" s="900"/>
      <c r="R1230" s="900"/>
      <c r="S1230" s="900"/>
      <c r="T1230" s="900"/>
      <c r="U1230" s="900"/>
      <c r="V1230" s="900"/>
      <c r="W1230" s="900"/>
      <c r="X1230" s="900"/>
    </row>
    <row r="1231" spans="17:24" hidden="1">
      <c r="Q1231" s="900"/>
      <c r="R1231" s="900"/>
      <c r="S1231" s="900"/>
      <c r="T1231" s="900"/>
      <c r="U1231" s="900"/>
      <c r="V1231" s="900"/>
      <c r="W1231" s="900"/>
      <c r="X1231" s="900"/>
    </row>
    <row r="1232" spans="17:24" hidden="1">
      <c r="Q1232" s="900"/>
      <c r="R1232" s="900"/>
      <c r="S1232" s="900"/>
      <c r="T1232" s="900"/>
      <c r="U1232" s="900"/>
      <c r="V1232" s="900"/>
      <c r="W1232" s="900"/>
      <c r="X1232" s="900"/>
    </row>
    <row r="1233" spans="17:24" hidden="1">
      <c r="Q1233" s="900"/>
      <c r="R1233" s="900"/>
      <c r="S1233" s="900"/>
      <c r="T1233" s="900"/>
      <c r="U1233" s="900"/>
      <c r="V1233" s="900"/>
      <c r="W1233" s="900"/>
      <c r="X1233" s="900"/>
    </row>
    <row r="1234" spans="17:24" hidden="1">
      <c r="Q1234" s="900"/>
      <c r="R1234" s="900"/>
      <c r="S1234" s="900"/>
      <c r="T1234" s="900"/>
      <c r="U1234" s="900"/>
      <c r="V1234" s="900"/>
      <c r="W1234" s="900"/>
      <c r="X1234" s="900"/>
    </row>
    <row r="1235" spans="17:24" hidden="1">
      <c r="Q1235" s="900"/>
      <c r="R1235" s="900"/>
      <c r="S1235" s="900"/>
      <c r="T1235" s="900"/>
      <c r="U1235" s="900"/>
      <c r="V1235" s="900"/>
      <c r="W1235" s="900"/>
      <c r="X1235" s="900"/>
    </row>
    <row r="1236" spans="17:24" hidden="1">
      <c r="Q1236" s="900"/>
      <c r="R1236" s="900"/>
      <c r="S1236" s="900"/>
      <c r="T1236" s="900"/>
      <c r="U1236" s="900"/>
      <c r="V1236" s="900"/>
      <c r="W1236" s="900"/>
      <c r="X1236" s="900"/>
    </row>
    <row r="1237" spans="17:24" hidden="1">
      <c r="Q1237" s="900"/>
      <c r="R1237" s="900"/>
      <c r="S1237" s="900"/>
      <c r="T1237" s="900"/>
      <c r="U1237" s="900"/>
      <c r="V1237" s="900"/>
      <c r="W1237" s="900"/>
      <c r="X1237" s="900"/>
    </row>
    <row r="1238" spans="17:24" hidden="1">
      <c r="Q1238" s="900"/>
      <c r="R1238" s="900"/>
      <c r="S1238" s="900"/>
      <c r="T1238" s="900"/>
      <c r="U1238" s="900"/>
      <c r="V1238" s="900"/>
      <c r="W1238" s="900"/>
      <c r="X1238" s="900"/>
    </row>
    <row r="1239" spans="17:24" hidden="1">
      <c r="Q1239" s="900"/>
      <c r="R1239" s="900"/>
      <c r="S1239" s="900"/>
      <c r="T1239" s="900"/>
      <c r="U1239" s="900"/>
      <c r="V1239" s="900"/>
      <c r="W1239" s="900"/>
      <c r="X1239" s="900"/>
    </row>
    <row r="1240" spans="17:24" hidden="1">
      <c r="Q1240" s="900"/>
      <c r="R1240" s="900"/>
      <c r="S1240" s="900"/>
      <c r="T1240" s="900"/>
      <c r="U1240" s="900"/>
      <c r="V1240" s="900"/>
      <c r="W1240" s="900"/>
      <c r="X1240" s="900"/>
    </row>
    <row r="1241" spans="17:24" hidden="1">
      <c r="Q1241" s="900"/>
      <c r="R1241" s="900"/>
      <c r="S1241" s="900"/>
      <c r="T1241" s="900"/>
      <c r="U1241" s="900"/>
      <c r="V1241" s="900"/>
      <c r="W1241" s="900"/>
      <c r="X1241" s="900"/>
    </row>
    <row r="1242" spans="17:24" hidden="1">
      <c r="Q1242" s="900"/>
      <c r="R1242" s="900"/>
      <c r="S1242" s="900"/>
      <c r="T1242" s="900"/>
      <c r="U1242" s="900"/>
      <c r="V1242" s="900"/>
      <c r="W1242" s="900"/>
      <c r="X1242" s="900"/>
    </row>
    <row r="1243" spans="17:24" hidden="1">
      <c r="Q1243" s="900"/>
      <c r="R1243" s="900"/>
      <c r="S1243" s="900"/>
      <c r="T1243" s="900"/>
      <c r="U1243" s="900"/>
      <c r="V1243" s="900"/>
      <c r="W1243" s="900"/>
      <c r="X1243" s="900"/>
    </row>
    <row r="1244" spans="17:24" hidden="1">
      <c r="Q1244" s="900"/>
      <c r="R1244" s="900"/>
      <c r="S1244" s="900"/>
      <c r="T1244" s="900"/>
      <c r="U1244" s="900"/>
      <c r="V1244" s="900"/>
      <c r="W1244" s="900"/>
      <c r="X1244" s="900"/>
    </row>
    <row r="1245" spans="17:24" hidden="1">
      <c r="Q1245" s="900"/>
      <c r="R1245" s="900"/>
      <c r="S1245" s="900"/>
      <c r="T1245" s="900"/>
      <c r="U1245" s="900"/>
      <c r="V1245" s="900"/>
      <c r="W1245" s="900"/>
      <c r="X1245" s="900"/>
    </row>
    <row r="1246" spans="17:24" hidden="1">
      <c r="Q1246" s="900"/>
      <c r="R1246" s="900"/>
      <c r="S1246" s="900"/>
      <c r="T1246" s="900"/>
      <c r="U1246" s="900"/>
      <c r="V1246" s="900"/>
      <c r="W1246" s="900"/>
      <c r="X1246" s="900"/>
    </row>
    <row r="1247" spans="17:24" hidden="1">
      <c r="Q1247" s="900"/>
      <c r="R1247" s="900"/>
      <c r="S1247" s="900"/>
      <c r="T1247" s="900"/>
      <c r="U1247" s="900"/>
      <c r="V1247" s="900"/>
      <c r="W1247" s="900"/>
      <c r="X1247" s="900"/>
    </row>
    <row r="1248" spans="17:24" hidden="1">
      <c r="Q1248" s="900"/>
      <c r="R1248" s="900"/>
      <c r="S1248" s="900"/>
      <c r="T1248" s="900"/>
      <c r="U1248" s="900"/>
      <c r="V1248" s="900"/>
      <c r="W1248" s="900"/>
      <c r="X1248" s="900"/>
    </row>
    <row r="1249" spans="17:24" hidden="1">
      <c r="Q1249" s="900"/>
      <c r="R1249" s="900"/>
      <c r="S1249" s="900"/>
      <c r="T1249" s="900"/>
      <c r="U1249" s="900"/>
      <c r="V1249" s="900"/>
      <c r="W1249" s="900"/>
      <c r="X1249" s="900"/>
    </row>
    <row r="1250" spans="17:24" hidden="1">
      <c r="Q1250" s="900"/>
      <c r="R1250" s="900"/>
      <c r="S1250" s="900"/>
      <c r="T1250" s="900"/>
      <c r="U1250" s="900"/>
      <c r="V1250" s="900"/>
      <c r="W1250" s="900"/>
      <c r="X1250" s="900"/>
    </row>
    <row r="1251" spans="17:24" hidden="1">
      <c r="Q1251" s="900"/>
      <c r="R1251" s="900"/>
      <c r="S1251" s="900"/>
      <c r="T1251" s="900"/>
      <c r="U1251" s="900"/>
      <c r="V1251" s="900"/>
      <c r="W1251" s="900"/>
      <c r="X1251" s="900"/>
    </row>
    <row r="1252" spans="17:24" hidden="1">
      <c r="Q1252" s="900"/>
      <c r="R1252" s="900"/>
      <c r="S1252" s="900"/>
      <c r="T1252" s="900"/>
      <c r="U1252" s="900"/>
      <c r="V1252" s="900"/>
      <c r="W1252" s="900"/>
      <c r="X1252" s="900"/>
    </row>
    <row r="1253" spans="17:24" hidden="1">
      <c r="Q1253" s="900"/>
      <c r="R1253" s="900"/>
      <c r="S1253" s="900"/>
      <c r="T1253" s="900"/>
      <c r="U1253" s="900"/>
      <c r="V1253" s="900"/>
      <c r="W1253" s="900"/>
      <c r="X1253" s="900"/>
    </row>
    <row r="1254" spans="17:24" hidden="1">
      <c r="Q1254" s="900"/>
      <c r="R1254" s="900"/>
      <c r="S1254" s="900"/>
      <c r="T1254" s="900"/>
      <c r="U1254" s="900"/>
      <c r="V1254" s="900"/>
      <c r="W1254" s="900"/>
      <c r="X1254" s="900"/>
    </row>
    <row r="1255" spans="17:24" hidden="1">
      <c r="Q1255" s="900"/>
      <c r="R1255" s="900"/>
      <c r="S1255" s="900"/>
      <c r="T1255" s="900"/>
      <c r="U1255" s="900"/>
      <c r="V1255" s="900"/>
      <c r="W1255" s="900"/>
      <c r="X1255" s="900"/>
    </row>
    <row r="1256" spans="17:24" hidden="1">
      <c r="Q1256" s="900"/>
      <c r="R1256" s="900"/>
      <c r="S1256" s="900"/>
      <c r="T1256" s="900"/>
      <c r="U1256" s="900"/>
      <c r="V1256" s="900"/>
      <c r="W1256" s="900"/>
      <c r="X1256" s="900"/>
    </row>
    <row r="1257" spans="17:24" hidden="1">
      <c r="Q1257" s="900"/>
      <c r="R1257" s="900"/>
      <c r="S1257" s="900"/>
      <c r="T1257" s="900"/>
      <c r="U1257" s="900"/>
      <c r="V1257" s="900"/>
      <c r="W1257" s="900"/>
      <c r="X1257" s="900"/>
    </row>
    <row r="1258" spans="17:24" hidden="1">
      <c r="Q1258" s="900"/>
      <c r="R1258" s="900"/>
      <c r="S1258" s="900"/>
      <c r="T1258" s="900"/>
      <c r="U1258" s="900"/>
      <c r="V1258" s="900"/>
      <c r="W1258" s="900"/>
      <c r="X1258" s="900"/>
    </row>
    <row r="1259" spans="17:24" hidden="1">
      <c r="Q1259" s="900"/>
      <c r="R1259" s="900"/>
      <c r="S1259" s="900"/>
      <c r="T1259" s="900"/>
      <c r="U1259" s="900"/>
      <c r="V1259" s="900"/>
      <c r="W1259" s="900"/>
      <c r="X1259" s="900"/>
    </row>
    <row r="1260" spans="17:24" hidden="1">
      <c r="Q1260" s="900"/>
      <c r="R1260" s="900"/>
      <c r="S1260" s="900"/>
      <c r="T1260" s="900"/>
      <c r="U1260" s="900"/>
      <c r="V1260" s="900"/>
      <c r="W1260" s="900"/>
      <c r="X1260" s="900"/>
    </row>
    <row r="1261" spans="17:24" hidden="1">
      <c r="Q1261" s="900"/>
      <c r="R1261" s="900"/>
      <c r="S1261" s="900"/>
      <c r="T1261" s="900"/>
      <c r="U1261" s="900"/>
      <c r="V1261" s="900"/>
      <c r="W1261" s="900"/>
      <c r="X1261" s="900"/>
    </row>
    <row r="1262" spans="17:24" hidden="1">
      <c r="Q1262" s="900"/>
      <c r="R1262" s="900"/>
      <c r="S1262" s="900"/>
      <c r="T1262" s="900"/>
      <c r="U1262" s="900"/>
      <c r="V1262" s="900"/>
      <c r="W1262" s="900"/>
      <c r="X1262" s="900"/>
    </row>
    <row r="1263" spans="17:24" hidden="1">
      <c r="Q1263" s="900"/>
      <c r="R1263" s="900"/>
      <c r="S1263" s="900"/>
      <c r="T1263" s="900"/>
      <c r="U1263" s="900"/>
      <c r="V1263" s="900"/>
      <c r="W1263" s="900"/>
      <c r="X1263" s="900"/>
    </row>
    <row r="1264" spans="17:24" hidden="1">
      <c r="Q1264" s="900"/>
      <c r="R1264" s="900"/>
      <c r="S1264" s="900"/>
      <c r="T1264" s="900"/>
      <c r="U1264" s="900"/>
      <c r="V1264" s="900"/>
      <c r="W1264" s="900"/>
      <c r="X1264" s="900"/>
    </row>
    <row r="1265" spans="17:24" hidden="1">
      <c r="Q1265" s="900"/>
      <c r="R1265" s="900"/>
      <c r="S1265" s="900"/>
      <c r="T1265" s="900"/>
      <c r="U1265" s="900"/>
      <c r="V1265" s="900"/>
      <c r="W1265" s="900"/>
      <c r="X1265" s="900"/>
    </row>
    <row r="1266" spans="17:24" hidden="1">
      <c r="Q1266" s="900"/>
      <c r="R1266" s="900"/>
      <c r="S1266" s="900"/>
      <c r="T1266" s="900"/>
      <c r="U1266" s="900"/>
      <c r="V1266" s="900"/>
      <c r="W1266" s="900"/>
      <c r="X1266" s="900"/>
    </row>
    <row r="1267" spans="17:24" hidden="1">
      <c r="Q1267" s="900"/>
      <c r="R1267" s="900"/>
      <c r="S1267" s="900"/>
      <c r="T1267" s="900"/>
      <c r="U1267" s="900"/>
      <c r="V1267" s="900"/>
      <c r="W1267" s="900"/>
      <c r="X1267" s="900"/>
    </row>
    <row r="1268" spans="17:24" hidden="1">
      <c r="Q1268" s="900"/>
      <c r="R1268" s="900"/>
      <c r="S1268" s="900"/>
      <c r="T1268" s="900"/>
      <c r="U1268" s="900"/>
      <c r="V1268" s="900"/>
      <c r="W1268" s="900"/>
      <c r="X1268" s="900"/>
    </row>
    <row r="1269" spans="17:24" hidden="1">
      <c r="Q1269" s="900"/>
      <c r="R1269" s="900"/>
      <c r="S1269" s="900"/>
      <c r="T1269" s="900"/>
      <c r="U1269" s="900"/>
      <c r="V1269" s="900"/>
      <c r="W1269" s="900"/>
      <c r="X1269" s="900"/>
    </row>
    <row r="1270" spans="17:24" hidden="1">
      <c r="Q1270" s="900"/>
      <c r="R1270" s="900"/>
      <c r="S1270" s="900"/>
      <c r="T1270" s="900"/>
      <c r="U1270" s="900"/>
      <c r="V1270" s="900"/>
      <c r="W1270" s="900"/>
      <c r="X1270" s="900"/>
    </row>
    <row r="1271" spans="17:24" hidden="1">
      <c r="Q1271" s="900"/>
      <c r="R1271" s="900"/>
      <c r="S1271" s="900"/>
      <c r="T1271" s="900"/>
      <c r="U1271" s="900"/>
      <c r="V1271" s="900"/>
      <c r="W1271" s="900"/>
      <c r="X1271" s="900"/>
    </row>
    <row r="1272" spans="17:24" hidden="1">
      <c r="Q1272" s="900"/>
      <c r="R1272" s="900"/>
      <c r="S1272" s="900"/>
      <c r="T1272" s="900"/>
      <c r="U1272" s="900"/>
      <c r="V1272" s="900"/>
      <c r="W1272" s="900"/>
      <c r="X1272" s="900"/>
    </row>
    <row r="1273" spans="17:24" hidden="1">
      <c r="Q1273" s="900"/>
      <c r="R1273" s="900"/>
      <c r="S1273" s="900"/>
      <c r="T1273" s="900"/>
      <c r="U1273" s="900"/>
      <c r="V1273" s="900"/>
      <c r="W1273" s="900"/>
      <c r="X1273" s="900"/>
    </row>
    <row r="1274" spans="17:24" hidden="1">
      <c r="Q1274" s="900"/>
      <c r="R1274" s="900"/>
      <c r="S1274" s="900"/>
      <c r="T1274" s="900"/>
      <c r="U1274" s="900"/>
      <c r="V1274" s="900"/>
      <c r="W1274" s="900"/>
      <c r="X1274" s="900"/>
    </row>
    <row r="1275" spans="17:24" hidden="1">
      <c r="Q1275" s="900"/>
      <c r="R1275" s="900"/>
      <c r="S1275" s="900"/>
      <c r="T1275" s="900"/>
      <c r="U1275" s="900"/>
      <c r="V1275" s="900"/>
      <c r="W1275" s="900"/>
      <c r="X1275" s="900"/>
    </row>
    <row r="1276" spans="17:24" hidden="1">
      <c r="Q1276" s="900"/>
      <c r="R1276" s="900"/>
      <c r="S1276" s="900"/>
      <c r="T1276" s="900"/>
      <c r="U1276" s="900"/>
      <c r="V1276" s="900"/>
      <c r="W1276" s="900"/>
      <c r="X1276" s="900"/>
    </row>
    <row r="1277" spans="17:24" hidden="1">
      <c r="Q1277" s="900"/>
      <c r="R1277" s="900"/>
      <c r="S1277" s="900"/>
      <c r="T1277" s="900"/>
      <c r="U1277" s="900"/>
      <c r="V1277" s="900"/>
      <c r="W1277" s="900"/>
      <c r="X1277" s="900"/>
    </row>
    <row r="1278" spans="17:24" hidden="1">
      <c r="Q1278" s="900"/>
      <c r="R1278" s="900"/>
      <c r="S1278" s="900"/>
      <c r="T1278" s="900"/>
      <c r="U1278" s="900"/>
      <c r="V1278" s="900"/>
      <c r="W1278" s="900"/>
      <c r="X1278" s="900"/>
    </row>
    <row r="1279" spans="17:24" hidden="1">
      <c r="Q1279" s="900"/>
      <c r="R1279" s="900"/>
      <c r="S1279" s="900"/>
      <c r="T1279" s="900"/>
      <c r="U1279" s="900"/>
      <c r="V1279" s="900"/>
      <c r="W1279" s="900"/>
      <c r="X1279" s="900"/>
    </row>
    <row r="1280" spans="17:24" hidden="1">
      <c r="Q1280" s="900"/>
      <c r="R1280" s="900"/>
      <c r="S1280" s="900"/>
      <c r="T1280" s="900"/>
      <c r="U1280" s="900"/>
      <c r="V1280" s="900"/>
      <c r="W1280" s="900"/>
      <c r="X1280" s="900"/>
    </row>
    <row r="1281" spans="3:24" hidden="1">
      <c r="Q1281" s="900"/>
      <c r="R1281" s="900"/>
      <c r="S1281" s="900"/>
      <c r="T1281" s="900"/>
      <c r="U1281" s="900"/>
      <c r="V1281" s="900"/>
      <c r="W1281" s="900"/>
      <c r="X1281" s="900"/>
    </row>
    <row r="1282" spans="3:24" hidden="1">
      <c r="Q1282" s="900"/>
      <c r="R1282" s="900"/>
      <c r="S1282" s="900"/>
      <c r="T1282" s="900"/>
      <c r="U1282" s="900"/>
      <c r="V1282" s="900"/>
      <c r="W1282" s="900"/>
      <c r="X1282" s="900"/>
    </row>
    <row r="1283" spans="3:24" hidden="1">
      <c r="Q1283" s="900"/>
      <c r="R1283" s="900"/>
      <c r="S1283" s="900"/>
      <c r="T1283" s="900"/>
      <c r="U1283" s="900"/>
      <c r="V1283" s="900"/>
      <c r="W1283" s="900"/>
      <c r="X1283" s="900"/>
    </row>
    <row r="1284" spans="3:24" hidden="1">
      <c r="Q1284" s="900"/>
      <c r="R1284" s="900"/>
      <c r="S1284" s="900"/>
      <c r="T1284" s="900"/>
      <c r="U1284" s="900"/>
      <c r="V1284" s="900"/>
      <c r="W1284" s="900"/>
      <c r="X1284" s="900"/>
    </row>
    <row r="1285" spans="3:24" hidden="1">
      <c r="Q1285" s="900"/>
      <c r="R1285" s="900"/>
      <c r="S1285" s="900"/>
      <c r="T1285" s="900"/>
      <c r="U1285" s="900"/>
      <c r="V1285" s="900"/>
      <c r="W1285" s="900"/>
      <c r="X1285" s="900"/>
    </row>
    <row r="1286" spans="3:24" hidden="1">
      <c r="Q1286" s="900"/>
      <c r="R1286" s="900"/>
      <c r="S1286" s="900"/>
      <c r="T1286" s="900"/>
      <c r="U1286" s="900"/>
      <c r="V1286" s="900"/>
      <c r="W1286" s="900"/>
      <c r="X1286" s="900"/>
    </row>
    <row r="1287" spans="3:24" hidden="1">
      <c r="Q1287" s="900"/>
      <c r="R1287" s="900"/>
      <c r="S1287" s="900"/>
      <c r="T1287" s="900"/>
      <c r="U1287" s="900"/>
      <c r="V1287" s="900"/>
      <c r="W1287" s="900"/>
      <c r="X1287" s="900"/>
    </row>
    <row r="1288" spans="3:24" hidden="1">
      <c r="Q1288" s="900"/>
      <c r="R1288" s="900"/>
      <c r="S1288" s="900"/>
      <c r="T1288" s="900"/>
      <c r="U1288" s="900"/>
      <c r="V1288" s="900"/>
      <c r="W1288" s="900"/>
      <c r="X1288" s="900"/>
    </row>
    <row r="1289" spans="3:24">
      <c r="C1289" s="1110"/>
      <c r="D1289" s="1110"/>
    </row>
    <row r="1290" spans="3:24">
      <c r="C1290" s="1111"/>
      <c r="D1290" s="1111"/>
    </row>
  </sheetData>
  <sheetProtection password="C7AA" sheet="1" objects="1" scenarios="1" formatCells="0"/>
  <mergeCells count="4">
    <mergeCell ref="C7:E7"/>
    <mergeCell ref="C2:E2"/>
    <mergeCell ref="C1289:C1290"/>
    <mergeCell ref="D1289:D1290"/>
  </mergeCells>
  <phoneticPr fontId="20" type="noConversion"/>
  <hyperlinks>
    <hyperlink ref="F11" location="Feuil1!A1" display="Feuil1!A1"/>
  </hyperlinks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 enableFormatConditionsCalculation="0">
    <tabColor indexed="26"/>
  </sheetPr>
  <dimension ref="A1:AC789"/>
  <sheetViews>
    <sheetView showGridLines="0" showRowColHeaders="0" view="pageBreakPreview" zoomScaleNormal="100" zoomScaleSheetLayoutView="100" workbookViewId="0"/>
  </sheetViews>
  <sheetFormatPr baseColWidth="10" defaultRowHeight="12.75"/>
  <cols>
    <col min="1" max="1" width="6.5703125" customWidth="1"/>
    <col min="2" max="2" width="13.7109375" customWidth="1"/>
    <col min="3" max="3" width="4.5703125" customWidth="1"/>
    <col min="4" max="4" width="38.42578125" customWidth="1"/>
    <col min="5" max="7" width="16.7109375" customWidth="1"/>
    <col min="8" max="8" width="9" customWidth="1"/>
    <col min="9" max="9" width="2.28515625" customWidth="1"/>
    <col min="10" max="10" width="6" hidden="1" customWidth="1"/>
    <col min="11" max="11" width="6.42578125" hidden="1" customWidth="1"/>
    <col min="12" max="12" width="0" hidden="1" customWidth="1"/>
    <col min="13" max="13" width="5.42578125" hidden="1" customWidth="1"/>
    <col min="14" max="14" width="16.85546875" hidden="1" customWidth="1"/>
    <col min="15" max="15" width="18.28515625" hidden="1" customWidth="1"/>
    <col min="16" max="16" width="16.7109375" hidden="1" customWidth="1"/>
    <col min="17" max="17" width="12.42578125" hidden="1" customWidth="1"/>
    <col min="18" max="19" width="2.28515625" hidden="1" customWidth="1"/>
    <col min="20" max="20" width="4.7109375" hidden="1" customWidth="1"/>
    <col min="21" max="21" width="5.7109375" hidden="1" customWidth="1"/>
    <col min="22" max="22" width="12.140625" hidden="1" customWidth="1"/>
    <col min="23" max="23" width="5.42578125" hidden="1" customWidth="1"/>
    <col min="24" max="24" width="16.85546875" hidden="1" customWidth="1"/>
    <col min="25" max="25" width="18.28515625" hidden="1" customWidth="1"/>
    <col min="26" max="26" width="16.7109375" hidden="1" customWidth="1"/>
    <col min="27" max="27" width="12.140625" hidden="1" customWidth="1"/>
    <col min="28" max="28" width="2.28515625" hidden="1" customWidth="1"/>
    <col min="29" max="29" width="3" hidden="1" customWidth="1"/>
    <col min="30" max="31" width="5" customWidth="1"/>
  </cols>
  <sheetData>
    <row r="1" spans="1:28" ht="22.5" customHeight="1" thickTop="1" thickBot="1">
      <c r="B1" s="1172" t="s">
        <v>433</v>
      </c>
      <c r="C1" s="1173"/>
      <c r="D1" s="1174"/>
      <c r="E1" s="2" t="s">
        <v>56</v>
      </c>
      <c r="F1" s="3" t="s">
        <v>42</v>
      </c>
      <c r="G1" s="4">
        <v>2021</v>
      </c>
      <c r="J1" s="1167" t="s">
        <v>43</v>
      </c>
      <c r="T1" s="1167" t="s">
        <v>43</v>
      </c>
    </row>
    <row r="2" spans="1:28" ht="18" customHeight="1" thickTop="1">
      <c r="B2" s="5"/>
      <c r="C2" s="6"/>
      <c r="D2" s="6"/>
      <c r="E2" s="7"/>
      <c r="F2" s="8"/>
      <c r="G2" s="9"/>
      <c r="J2" s="1167"/>
      <c r="K2" s="10"/>
      <c r="L2" s="11"/>
      <c r="M2" s="11"/>
      <c r="N2" s="12" t="s">
        <v>44</v>
      </c>
      <c r="O2" s="13"/>
      <c r="P2" s="14"/>
      <c r="Q2" s="15"/>
      <c r="T2" s="1167"/>
      <c r="U2" s="10"/>
      <c r="V2" s="11"/>
      <c r="W2" s="11"/>
      <c r="X2" s="12" t="s">
        <v>45</v>
      </c>
      <c r="Y2" s="13"/>
      <c r="Z2" s="14"/>
      <c r="AA2" s="15"/>
    </row>
    <row r="3" spans="1:28" ht="15.75" customHeight="1" thickBot="1">
      <c r="A3" s="1138" t="s">
        <v>46</v>
      </c>
      <c r="B3" s="1177" t="s">
        <v>46</v>
      </c>
      <c r="C3" s="1178"/>
      <c r="D3" s="16" t="s">
        <v>47</v>
      </c>
      <c r="E3" s="17" t="s">
        <v>48</v>
      </c>
      <c r="F3" s="17" t="s">
        <v>49</v>
      </c>
      <c r="G3" s="17" t="s">
        <v>50</v>
      </c>
      <c r="H3" s="18"/>
      <c r="I3" s="19" t="s">
        <v>41</v>
      </c>
      <c r="J3" s="1167"/>
      <c r="K3" s="1168" t="s">
        <v>51</v>
      </c>
      <c r="L3" s="1136" t="s">
        <v>52</v>
      </c>
      <c r="M3" s="1137"/>
      <c r="N3" s="20" t="s">
        <v>53</v>
      </c>
      <c r="O3" s="21" t="s">
        <v>48</v>
      </c>
      <c r="P3" s="21" t="s">
        <v>49</v>
      </c>
      <c r="Q3" s="22" t="s">
        <v>50</v>
      </c>
      <c r="T3" s="1167"/>
      <c r="U3" s="1168" t="s">
        <v>51</v>
      </c>
      <c r="V3" s="1136" t="s">
        <v>54</v>
      </c>
      <c r="W3" s="1137"/>
      <c r="X3" s="20" t="s">
        <v>53</v>
      </c>
      <c r="Y3" s="21" t="s">
        <v>48</v>
      </c>
      <c r="Z3" s="21" t="s">
        <v>49</v>
      </c>
      <c r="AA3" s="22" t="s">
        <v>50</v>
      </c>
    </row>
    <row r="4" spans="1:28" ht="16.5" customHeight="1" thickTop="1" thickBot="1">
      <c r="A4" s="1139"/>
      <c r="B4" s="23" t="s">
        <v>434</v>
      </c>
      <c r="C4" s="24" t="b">
        <v>0</v>
      </c>
      <c r="D4" s="329" t="s">
        <v>55</v>
      </c>
      <c r="E4" s="399">
        <v>0.5</v>
      </c>
      <c r="F4" s="330">
        <v>0</v>
      </c>
      <c r="G4" s="363">
        <v>1.4999999999999999E-2</v>
      </c>
      <c r="H4" s="18"/>
      <c r="I4" s="18" t="s">
        <v>56</v>
      </c>
      <c r="J4" s="1167"/>
      <c r="K4" s="1169"/>
      <c r="L4" s="27" t="s">
        <v>434</v>
      </c>
      <c r="M4" s="28" t="b">
        <v>0</v>
      </c>
      <c r="N4" s="25" t="s">
        <v>57</v>
      </c>
      <c r="O4" s="29">
        <v>0.55000000000000004</v>
      </c>
      <c r="P4" s="26">
        <v>60000</v>
      </c>
      <c r="Q4" s="364">
        <v>0.02</v>
      </c>
      <c r="T4" s="1167"/>
      <c r="U4" s="1169"/>
      <c r="V4" s="27" t="s">
        <v>434</v>
      </c>
      <c r="W4" s="30" t="b">
        <v>0</v>
      </c>
      <c r="X4" s="31" t="s">
        <v>57</v>
      </c>
      <c r="Y4" s="29">
        <f>$E$4</f>
        <v>0.5</v>
      </c>
      <c r="Z4" s="26"/>
      <c r="AA4" s="365">
        <v>0.02</v>
      </c>
    </row>
    <row r="5" spans="1:28" ht="16.5" customHeight="1" thickTop="1" thickBot="1">
      <c r="A5" s="1139"/>
      <c r="B5" s="23" t="s">
        <v>435</v>
      </c>
      <c r="C5" s="24" t="b">
        <v>0</v>
      </c>
      <c r="D5" s="38" t="s">
        <v>55</v>
      </c>
      <c r="E5" s="331">
        <v>0.25</v>
      </c>
      <c r="F5" s="322">
        <v>0</v>
      </c>
      <c r="G5" s="363">
        <v>0.02</v>
      </c>
      <c r="H5" s="18"/>
      <c r="I5" s="19" t="s">
        <v>58</v>
      </c>
      <c r="J5" s="1167"/>
      <c r="K5" s="1169"/>
      <c r="L5" s="27" t="s">
        <v>434</v>
      </c>
      <c r="M5" s="28" t="b">
        <v>0</v>
      </c>
      <c r="N5" s="32" t="s">
        <v>57</v>
      </c>
      <c r="O5" s="29">
        <v>0.5</v>
      </c>
      <c r="P5" s="26"/>
      <c r="Q5" s="34"/>
      <c r="T5" s="1167"/>
      <c r="U5" s="1169"/>
      <c r="V5" s="27" t="s">
        <v>434</v>
      </c>
      <c r="W5" s="30" t="b">
        <v>0</v>
      </c>
      <c r="X5" s="35" t="s">
        <v>57</v>
      </c>
      <c r="Y5" s="29">
        <f>$E$5</f>
        <v>0.25</v>
      </c>
      <c r="Z5" s="26"/>
      <c r="AA5" s="34"/>
    </row>
    <row r="6" spans="1:28" ht="16.5" customHeight="1" thickTop="1" thickBot="1">
      <c r="A6" s="1139"/>
      <c r="B6" s="23" t="s">
        <v>434</v>
      </c>
      <c r="C6" s="24" t="b">
        <v>1</v>
      </c>
      <c r="D6" s="36" t="s">
        <v>59</v>
      </c>
      <c r="E6" s="332"/>
      <c r="F6" s="26">
        <v>55000</v>
      </c>
      <c r="G6" s="363">
        <v>1.4999999999999999E-2</v>
      </c>
      <c r="H6" s="18"/>
      <c r="I6" s="18" t="s">
        <v>60</v>
      </c>
      <c r="J6" s="1167"/>
      <c r="K6" s="1169"/>
      <c r="L6" s="27" t="s">
        <v>434</v>
      </c>
      <c r="M6" s="28" t="b">
        <v>0</v>
      </c>
      <c r="N6" s="38" t="s">
        <v>61</v>
      </c>
      <c r="O6" s="37"/>
      <c r="P6" s="26"/>
      <c r="Q6" s="34"/>
      <c r="T6" s="1167"/>
      <c r="U6" s="1169"/>
      <c r="V6" s="27" t="s">
        <v>434</v>
      </c>
      <c r="W6" s="30" t="b">
        <v>0</v>
      </c>
      <c r="X6" s="36" t="s">
        <v>61</v>
      </c>
      <c r="Y6" s="37"/>
      <c r="Z6" s="26"/>
      <c r="AA6" s="34"/>
    </row>
    <row r="7" spans="1:28" ht="16.5" customHeight="1" thickTop="1" thickBot="1">
      <c r="A7" s="1139"/>
      <c r="B7" s="23" t="s">
        <v>434</v>
      </c>
      <c r="C7" s="24" t="b">
        <v>0</v>
      </c>
      <c r="D7" s="36" t="s">
        <v>62</v>
      </c>
      <c r="E7" s="37" t="s">
        <v>63</v>
      </c>
      <c r="F7" s="26">
        <v>0</v>
      </c>
      <c r="G7" s="400"/>
      <c r="H7" s="18"/>
      <c r="I7" s="19" t="s">
        <v>64</v>
      </c>
      <c r="J7" s="1167"/>
      <c r="K7" s="1169"/>
      <c r="L7" s="27" t="s">
        <v>434</v>
      </c>
      <c r="M7" s="28" t="b">
        <v>0</v>
      </c>
      <c r="N7" s="38" t="s">
        <v>65</v>
      </c>
      <c r="O7" s="37"/>
      <c r="P7" s="26"/>
      <c r="Q7" s="34"/>
      <c r="T7" s="1167"/>
      <c r="U7" s="1169"/>
      <c r="V7" s="27" t="s">
        <v>434</v>
      </c>
      <c r="W7" s="30" t="b">
        <v>0</v>
      </c>
      <c r="X7" s="36" t="s">
        <v>65</v>
      </c>
      <c r="Y7" s="37"/>
      <c r="Z7" s="26"/>
      <c r="AA7" s="34"/>
    </row>
    <row r="8" spans="1:28" ht="16.5" customHeight="1" thickTop="1" thickBot="1">
      <c r="A8" s="1139"/>
      <c r="B8" s="23" t="s">
        <v>434</v>
      </c>
      <c r="C8" s="24" t="b">
        <v>0</v>
      </c>
      <c r="D8" s="39" t="s">
        <v>66</v>
      </c>
      <c r="E8" s="40"/>
      <c r="F8" s="26">
        <v>0</v>
      </c>
      <c r="G8" s="363"/>
      <c r="H8" s="18"/>
      <c r="I8" s="18" t="s">
        <v>67</v>
      </c>
      <c r="J8" s="1167"/>
      <c r="K8" s="1169"/>
      <c r="L8" s="27" t="s">
        <v>434</v>
      </c>
      <c r="M8" s="28" t="b">
        <v>0</v>
      </c>
      <c r="N8" s="1164" t="s">
        <v>66</v>
      </c>
      <c r="O8" s="1165"/>
      <c r="P8" s="26"/>
      <c r="Q8" s="34"/>
      <c r="T8" s="1167"/>
      <c r="U8" s="1169"/>
      <c r="V8" s="27" t="s">
        <v>434</v>
      </c>
      <c r="W8" s="30" t="b">
        <v>0</v>
      </c>
      <c r="X8" s="1164" t="s">
        <v>66</v>
      </c>
      <c r="Y8" s="1165"/>
      <c r="Z8" s="26"/>
      <c r="AA8" s="34"/>
    </row>
    <row r="9" spans="1:28" ht="18.75" customHeight="1" thickTop="1">
      <c r="A9" s="1140"/>
      <c r="B9" s="41" t="s">
        <v>68</v>
      </c>
      <c r="C9" s="42"/>
      <c r="D9" s="43" t="s">
        <v>69</v>
      </c>
      <c r="E9" s="44"/>
      <c r="F9" s="45">
        <f>SUM(F4:F8)</f>
        <v>55000</v>
      </c>
      <c r="G9" s="46"/>
      <c r="H9" s="18"/>
      <c r="I9" s="19" t="s">
        <v>70</v>
      </c>
      <c r="J9" s="1167"/>
      <c r="K9" s="1170"/>
      <c r="L9" s="47"/>
      <c r="M9" s="48"/>
      <c r="N9" s="49" t="s">
        <v>71</v>
      </c>
      <c r="O9" s="50"/>
      <c r="P9" s="51">
        <f>SUM(P4:P8)</f>
        <v>60000</v>
      </c>
      <c r="Q9" s="52"/>
      <c r="T9" s="1167"/>
      <c r="U9" s="1170"/>
      <c r="V9" s="47"/>
      <c r="W9" s="48"/>
      <c r="X9" s="49" t="s">
        <v>71</v>
      </c>
      <c r="Y9" s="50"/>
      <c r="Z9" s="51">
        <f>SUM(Z4:Z8)</f>
        <v>0</v>
      </c>
      <c r="AA9" s="52"/>
    </row>
    <row r="10" spans="1:28" ht="14.25">
      <c r="A10" s="53"/>
      <c r="B10" s="54"/>
      <c r="C10" s="55"/>
      <c r="D10" s="56"/>
      <c r="E10" s="57"/>
      <c r="F10" s="58"/>
      <c r="G10" s="58"/>
      <c r="H10" s="18"/>
      <c r="I10" s="18" t="s">
        <v>72</v>
      </c>
      <c r="J10" s="1167"/>
      <c r="K10" s="59"/>
      <c r="L10" s="60"/>
      <c r="M10" s="60" t="s">
        <v>73</v>
      </c>
      <c r="N10" s="366"/>
      <c r="O10" s="60" t="s">
        <v>75</v>
      </c>
      <c r="P10" s="62" t="s">
        <v>74</v>
      </c>
      <c r="Q10" s="63">
        <f>N10</f>
        <v>0</v>
      </c>
      <c r="T10" s="1167"/>
      <c r="U10" s="59"/>
      <c r="V10" s="60"/>
      <c r="W10" s="60" t="s">
        <v>73</v>
      </c>
      <c r="X10" s="61" t="s">
        <v>76</v>
      </c>
      <c r="Y10" s="60" t="s">
        <v>75</v>
      </c>
      <c r="Z10" s="62" t="s">
        <v>76</v>
      </c>
      <c r="AA10" s="63" t="str">
        <f>X10</f>
        <v>D</v>
      </c>
    </row>
    <row r="11" spans="1:28" ht="16.5" thickBot="1">
      <c r="A11" s="1143" t="s">
        <v>77</v>
      </c>
      <c r="B11" s="1141" t="s">
        <v>78</v>
      </c>
      <c r="C11" s="1142"/>
      <c r="D11" s="16" t="s">
        <v>79</v>
      </c>
      <c r="E11" s="325" t="s">
        <v>80</v>
      </c>
      <c r="F11" s="65" t="s">
        <v>81</v>
      </c>
      <c r="G11" s="64" t="s">
        <v>82</v>
      </c>
      <c r="H11" s="18"/>
      <c r="I11" s="19" t="s">
        <v>83</v>
      </c>
      <c r="J11" s="1167"/>
      <c r="K11" s="66"/>
      <c r="L11" s="67"/>
      <c r="M11" s="67" t="s">
        <v>84</v>
      </c>
      <c r="N11" s="68" t="s">
        <v>74</v>
      </c>
      <c r="O11" s="69" t="s">
        <v>85</v>
      </c>
      <c r="P11" s="70" t="s">
        <v>74</v>
      </c>
      <c r="Q11" s="71" t="str">
        <f>P10</f>
        <v>A</v>
      </c>
      <c r="T11" s="1167"/>
      <c r="U11" s="66"/>
      <c r="V11" s="67"/>
      <c r="W11" s="67" t="s">
        <v>84</v>
      </c>
      <c r="X11" s="68" t="s">
        <v>76</v>
      </c>
      <c r="Y11" s="69" t="s">
        <v>85</v>
      </c>
      <c r="Z11" s="70" t="s">
        <v>76</v>
      </c>
      <c r="AA11" s="71" t="str">
        <f>Z10</f>
        <v>D</v>
      </c>
    </row>
    <row r="12" spans="1:28" ht="15.75" customHeight="1" thickTop="1" thickBot="1">
      <c r="A12" s="1144"/>
      <c r="B12" s="72" t="s">
        <v>436</v>
      </c>
      <c r="C12" s="73" t="b">
        <v>0</v>
      </c>
      <c r="D12" s="323" t="s">
        <v>86</v>
      </c>
      <c r="E12" s="357">
        <v>0.09</v>
      </c>
      <c r="F12" s="324">
        <v>0</v>
      </c>
      <c r="G12" s="33">
        <v>0</v>
      </c>
      <c r="H12" s="18"/>
      <c r="I12" s="18" t="s">
        <v>87</v>
      </c>
      <c r="J12" s="1167"/>
      <c r="K12" s="66"/>
      <c r="L12" s="67"/>
      <c r="M12" s="67" t="s">
        <v>88</v>
      </c>
      <c r="N12" s="74" t="s">
        <v>74</v>
      </c>
      <c r="O12" s="75"/>
      <c r="P12" s="76" t="str">
        <f>N12</f>
        <v>A</v>
      </c>
      <c r="Q12" s="71" t="str">
        <f>N11</f>
        <v>A</v>
      </c>
      <c r="T12" s="1167"/>
      <c r="U12" s="66"/>
      <c r="V12" s="67"/>
      <c r="W12" s="67" t="s">
        <v>88</v>
      </c>
      <c r="X12" s="74" t="s">
        <v>76</v>
      </c>
      <c r="Y12" s="75"/>
      <c r="Z12" s="76" t="str">
        <f>X12</f>
        <v>D</v>
      </c>
      <c r="AA12" s="71" t="str">
        <f>X11</f>
        <v>D</v>
      </c>
    </row>
    <row r="13" spans="1:28" ht="15.75" customHeight="1" thickTop="1" thickBot="1">
      <c r="A13" s="1144"/>
      <c r="B13" s="72" t="s">
        <v>436</v>
      </c>
      <c r="C13" s="73" t="b">
        <v>0</v>
      </c>
      <c r="D13" s="323" t="s">
        <v>89</v>
      </c>
      <c r="E13" s="357">
        <v>0.09</v>
      </c>
      <c r="F13" s="322"/>
      <c r="G13" s="33"/>
      <c r="H13" s="18"/>
      <c r="I13" s="19" t="s">
        <v>90</v>
      </c>
      <c r="J13" s="1167"/>
      <c r="K13" s="77"/>
      <c r="L13" s="78"/>
      <c r="M13" s="79" t="s">
        <v>91</v>
      </c>
      <c r="N13" s="80"/>
      <c r="O13" s="81"/>
      <c r="P13" s="82"/>
      <c r="Q13" s="83" t="str">
        <f>P11</f>
        <v>A</v>
      </c>
      <c r="R13" s="84"/>
      <c r="T13" s="1167"/>
      <c r="U13" s="77"/>
      <c r="V13" s="78"/>
      <c r="W13" s="79" t="s">
        <v>91</v>
      </c>
      <c r="X13" s="70"/>
      <c r="Y13" s="81"/>
      <c r="Z13" s="82"/>
      <c r="AA13" s="83" t="str">
        <f>Z11</f>
        <v>D</v>
      </c>
      <c r="AB13" s="84">
        <f>X13</f>
        <v>0</v>
      </c>
    </row>
    <row r="14" spans="1:28" ht="15.75" customHeight="1" thickTop="1" thickBot="1">
      <c r="A14" s="1144"/>
      <c r="B14" s="72" t="s">
        <v>436</v>
      </c>
      <c r="C14" s="73" t="b">
        <v>0</v>
      </c>
      <c r="D14" s="323" t="s">
        <v>92</v>
      </c>
      <c r="E14" s="357">
        <v>0.09</v>
      </c>
      <c r="F14" s="322"/>
      <c r="G14" s="33"/>
      <c r="H14" s="18"/>
      <c r="I14" s="18" t="s">
        <v>93</v>
      </c>
      <c r="J14" s="1167"/>
      <c r="K14" s="85"/>
      <c r="L14" s="85"/>
      <c r="M14" s="86"/>
      <c r="N14" s="87"/>
      <c r="O14" s="88"/>
      <c r="P14" s="87"/>
      <c r="T14" s="1167"/>
      <c r="U14" s="85"/>
      <c r="V14" s="85"/>
      <c r="W14" s="86"/>
      <c r="X14" s="87"/>
      <c r="Y14" s="88"/>
      <c r="Z14" s="87"/>
    </row>
    <row r="15" spans="1:28" ht="15.75" customHeight="1" thickTop="1" thickBot="1">
      <c r="A15" s="1144"/>
      <c r="B15" s="72" t="s">
        <v>436</v>
      </c>
      <c r="C15" s="73" t="b">
        <v>0</v>
      </c>
      <c r="D15" s="141" t="s">
        <v>94</v>
      </c>
      <c r="E15" s="357">
        <v>0.09</v>
      </c>
      <c r="F15" s="322"/>
      <c r="G15" s="33"/>
      <c r="H15" s="18"/>
      <c r="I15" s="19" t="s">
        <v>95</v>
      </c>
      <c r="J15" s="1167"/>
      <c r="K15" s="10"/>
      <c r="L15" s="11"/>
      <c r="M15" s="11"/>
      <c r="N15" s="12" t="s">
        <v>96</v>
      </c>
      <c r="O15" s="13"/>
      <c r="P15" s="14"/>
      <c r="Q15" s="15"/>
      <c r="T15" s="1167"/>
      <c r="U15" s="10"/>
      <c r="V15" s="11"/>
      <c r="W15" s="11"/>
      <c r="X15" s="12" t="s">
        <v>97</v>
      </c>
      <c r="Y15" s="13"/>
      <c r="Z15" s="14"/>
      <c r="AA15" s="15"/>
    </row>
    <row r="16" spans="1:28" ht="15.75" customHeight="1" thickTop="1" thickBot="1">
      <c r="A16" s="1144"/>
      <c r="B16" s="72" t="s">
        <v>436</v>
      </c>
      <c r="C16" s="73" t="b">
        <v>0</v>
      </c>
      <c r="D16" s="141" t="s">
        <v>98</v>
      </c>
      <c r="E16" s="357">
        <v>0.09</v>
      </c>
      <c r="F16" s="322"/>
      <c r="G16" s="33"/>
      <c r="H16" s="18"/>
      <c r="I16" s="19" t="s">
        <v>99</v>
      </c>
      <c r="J16" s="1167"/>
      <c r="K16" s="1168" t="s">
        <v>51</v>
      </c>
      <c r="L16" s="1136" t="s">
        <v>100</v>
      </c>
      <c r="M16" s="1137"/>
      <c r="N16" s="20" t="s">
        <v>53</v>
      </c>
      <c r="O16" s="21" t="s">
        <v>48</v>
      </c>
      <c r="P16" s="21" t="s">
        <v>49</v>
      </c>
      <c r="Q16" s="22" t="s">
        <v>50</v>
      </c>
      <c r="T16" s="1167"/>
      <c r="U16" s="1168" t="s">
        <v>51</v>
      </c>
      <c r="V16" s="1136" t="s">
        <v>101</v>
      </c>
      <c r="W16" s="1137"/>
      <c r="X16" s="20" t="s">
        <v>53</v>
      </c>
      <c r="Y16" s="21" t="s">
        <v>48</v>
      </c>
      <c r="Z16" s="21" t="s">
        <v>49</v>
      </c>
      <c r="AA16" s="22" t="s">
        <v>50</v>
      </c>
    </row>
    <row r="17" spans="1:28" ht="15.75" customHeight="1" thickTop="1" thickBot="1">
      <c r="A17" s="1144"/>
      <c r="B17" s="72" t="s">
        <v>436</v>
      </c>
      <c r="C17" s="73" t="b">
        <v>0</v>
      </c>
      <c r="D17" s="141" t="s">
        <v>102</v>
      </c>
      <c r="E17" s="357">
        <v>0.09</v>
      </c>
      <c r="F17" s="322"/>
      <c r="G17" s="33"/>
      <c r="H17" s="18"/>
      <c r="I17" s="19" t="s">
        <v>103</v>
      </c>
      <c r="J17" s="1167"/>
      <c r="K17" s="1169"/>
      <c r="L17" s="27" t="s">
        <v>434</v>
      </c>
      <c r="M17" s="30" t="b">
        <v>0</v>
      </c>
      <c r="N17" s="25" t="s">
        <v>57</v>
      </c>
      <c r="O17" s="29">
        <f>$E$4</f>
        <v>0.5</v>
      </c>
      <c r="P17" s="26"/>
      <c r="Q17" s="365">
        <v>0.02</v>
      </c>
      <c r="T17" s="1167"/>
      <c r="U17" s="1169"/>
      <c r="V17" s="27" t="s">
        <v>434</v>
      </c>
      <c r="W17" s="30" t="b">
        <v>0</v>
      </c>
      <c r="X17" s="31" t="s">
        <v>57</v>
      </c>
      <c r="Y17" s="29">
        <f>$E$4</f>
        <v>0.5</v>
      </c>
      <c r="Z17" s="26"/>
      <c r="AA17" s="365">
        <v>0.02</v>
      </c>
    </row>
    <row r="18" spans="1:28" ht="15.75" customHeight="1" thickTop="1" thickBot="1">
      <c r="A18" s="1144"/>
      <c r="B18" s="89"/>
      <c r="C18" s="90"/>
      <c r="D18" s="91"/>
      <c r="E18" s="356"/>
      <c r="F18" s="326"/>
      <c r="G18" s="92"/>
      <c r="H18" s="18"/>
      <c r="I18" s="19" t="s">
        <v>104</v>
      </c>
      <c r="J18" s="1167"/>
      <c r="K18" s="1169"/>
      <c r="L18" s="27" t="s">
        <v>434</v>
      </c>
      <c r="M18" s="30" t="b">
        <v>0</v>
      </c>
      <c r="N18" s="32" t="s">
        <v>57</v>
      </c>
      <c r="O18" s="29">
        <f>$E$5</f>
        <v>0.25</v>
      </c>
      <c r="P18" s="26"/>
      <c r="Q18" s="34"/>
      <c r="T18" s="1167"/>
      <c r="U18" s="1169"/>
      <c r="V18" s="27" t="s">
        <v>434</v>
      </c>
      <c r="W18" s="30" t="b">
        <v>0</v>
      </c>
      <c r="X18" s="35" t="s">
        <v>57</v>
      </c>
      <c r="Y18" s="29">
        <f>$E$5</f>
        <v>0.25</v>
      </c>
      <c r="Z18" s="26"/>
      <c r="AA18" s="34"/>
    </row>
    <row r="19" spans="1:28" ht="15.75" customHeight="1" thickTop="1" thickBot="1">
      <c r="A19" s="1144"/>
      <c r="B19" s="93"/>
      <c r="C19" s="94"/>
      <c r="D19" s="95"/>
      <c r="E19" s="328"/>
      <c r="F19" s="327"/>
      <c r="G19" s="92"/>
      <c r="H19" s="18"/>
      <c r="I19" s="19" t="s">
        <v>105</v>
      </c>
      <c r="J19" s="1167"/>
      <c r="K19" s="1169"/>
      <c r="L19" s="27" t="s">
        <v>434</v>
      </c>
      <c r="M19" s="30" t="b">
        <v>0</v>
      </c>
      <c r="N19" s="38" t="s">
        <v>61</v>
      </c>
      <c r="O19" s="37"/>
      <c r="P19" s="26"/>
      <c r="Q19" s="34"/>
      <c r="T19" s="1167"/>
      <c r="U19" s="1169"/>
      <c r="V19" s="27" t="s">
        <v>434</v>
      </c>
      <c r="W19" s="30" t="b">
        <v>0</v>
      </c>
      <c r="X19" s="36" t="s">
        <v>61</v>
      </c>
      <c r="Y19" s="37"/>
      <c r="Z19" s="26"/>
      <c r="AA19" s="34"/>
    </row>
    <row r="20" spans="1:28" ht="15.75" customHeight="1" thickTop="1" thickBot="1">
      <c r="A20" s="1144"/>
      <c r="B20" s="72" t="s">
        <v>436</v>
      </c>
      <c r="C20" s="73" t="b">
        <v>0</v>
      </c>
      <c r="D20" s="141" t="s">
        <v>106</v>
      </c>
      <c r="E20" s="333">
        <v>0.19</v>
      </c>
      <c r="F20" s="322">
        <v>0</v>
      </c>
      <c r="G20" s="33">
        <v>55000</v>
      </c>
      <c r="H20" s="18"/>
      <c r="I20" s="19" t="s">
        <v>107</v>
      </c>
      <c r="J20" s="1167"/>
      <c r="K20" s="1169"/>
      <c r="L20" s="27" t="s">
        <v>434</v>
      </c>
      <c r="M20" s="30" t="b">
        <v>0</v>
      </c>
      <c r="N20" s="38" t="s">
        <v>65</v>
      </c>
      <c r="O20" s="37"/>
      <c r="P20" s="26"/>
      <c r="Q20" s="34"/>
      <c r="T20" s="1167"/>
      <c r="U20" s="1169"/>
      <c r="V20" s="27" t="s">
        <v>434</v>
      </c>
      <c r="W20" s="30" t="b">
        <v>0</v>
      </c>
      <c r="X20" s="36" t="s">
        <v>65</v>
      </c>
      <c r="Y20" s="37"/>
      <c r="Z20" s="26"/>
      <c r="AA20" s="34"/>
    </row>
    <row r="21" spans="1:28" ht="15.75" customHeight="1" thickTop="1" thickBot="1">
      <c r="A21" s="1144"/>
      <c r="B21" s="72" t="s">
        <v>436</v>
      </c>
      <c r="C21" s="73" t="b">
        <v>0</v>
      </c>
      <c r="D21" s="141" t="s">
        <v>108</v>
      </c>
      <c r="E21" s="396">
        <v>0.19</v>
      </c>
      <c r="F21" s="322"/>
      <c r="G21" s="33"/>
      <c r="H21" s="18"/>
      <c r="I21" s="19" t="s">
        <v>109</v>
      </c>
      <c r="J21" s="1167"/>
      <c r="K21" s="1169"/>
      <c r="L21" s="27" t="s">
        <v>434</v>
      </c>
      <c r="M21" s="30" t="b">
        <v>0</v>
      </c>
      <c r="N21" s="1166" t="s">
        <v>66</v>
      </c>
      <c r="O21" s="1165"/>
      <c r="P21" s="26"/>
      <c r="Q21" s="34"/>
      <c r="T21" s="1167"/>
      <c r="U21" s="1169"/>
      <c r="V21" s="27" t="s">
        <v>434</v>
      </c>
      <c r="W21" s="30" t="b">
        <v>0</v>
      </c>
      <c r="X21" s="1166" t="s">
        <v>66</v>
      </c>
      <c r="Y21" s="1165"/>
      <c r="Z21" s="26"/>
      <c r="AA21" s="34"/>
    </row>
    <row r="22" spans="1:28" ht="15.75" customHeight="1" thickTop="1" thickBot="1">
      <c r="A22" s="1144"/>
      <c r="B22" s="72" t="s">
        <v>436</v>
      </c>
      <c r="C22" s="73" t="b">
        <v>0</v>
      </c>
      <c r="D22" s="141" t="s">
        <v>110</v>
      </c>
      <c r="E22" s="357">
        <v>0.19</v>
      </c>
      <c r="F22" s="322"/>
      <c r="G22" s="33"/>
      <c r="H22" s="18"/>
      <c r="I22" s="19" t="s">
        <v>111</v>
      </c>
      <c r="J22" s="1167"/>
      <c r="K22" s="1170"/>
      <c r="L22" s="47"/>
      <c r="M22" s="48"/>
      <c r="N22" s="49" t="s">
        <v>71</v>
      </c>
      <c r="O22" s="50"/>
      <c r="P22" s="51">
        <f>SUM(P17:P21)</f>
        <v>0</v>
      </c>
      <c r="Q22" s="52"/>
      <c r="T22" s="1167"/>
      <c r="U22" s="1170"/>
      <c r="V22" s="47"/>
      <c r="W22" s="48"/>
      <c r="X22" s="49" t="s">
        <v>71</v>
      </c>
      <c r="Y22" s="50"/>
      <c r="Z22" s="51">
        <f>SUM(Z17:Z21)</f>
        <v>0</v>
      </c>
      <c r="AA22" s="52"/>
    </row>
    <row r="23" spans="1:28" ht="15.75" customHeight="1" thickTop="1" thickBot="1">
      <c r="A23" s="1144"/>
      <c r="B23" s="72" t="s">
        <v>436</v>
      </c>
      <c r="C23" s="73" t="b">
        <v>0</v>
      </c>
      <c r="D23" s="141" t="s">
        <v>112</v>
      </c>
      <c r="E23" s="357">
        <v>0.19</v>
      </c>
      <c r="F23" s="322"/>
      <c r="G23" s="33"/>
      <c r="H23" s="18"/>
      <c r="I23" s="18" t="s">
        <v>113</v>
      </c>
      <c r="J23" s="1167"/>
      <c r="K23" s="59"/>
      <c r="L23" s="60"/>
      <c r="M23" s="60" t="s">
        <v>73</v>
      </c>
      <c r="N23" s="61" t="s">
        <v>114</v>
      </c>
      <c r="O23" s="60" t="s">
        <v>75</v>
      </c>
      <c r="P23" s="62" t="s">
        <v>114</v>
      </c>
      <c r="Q23" s="63" t="str">
        <f>N23</f>
        <v>B</v>
      </c>
      <c r="T23" s="1167"/>
      <c r="U23" s="96"/>
      <c r="V23" s="97"/>
      <c r="W23" s="97" t="s">
        <v>73</v>
      </c>
      <c r="X23" s="61" t="s">
        <v>115</v>
      </c>
      <c r="Y23" s="60" t="s">
        <v>75</v>
      </c>
      <c r="Z23" s="62" t="s">
        <v>115</v>
      </c>
      <c r="AA23" s="63" t="str">
        <f>X23</f>
        <v>E</v>
      </c>
    </row>
    <row r="24" spans="1:28" ht="15.75" customHeight="1" thickTop="1" thickBot="1">
      <c r="A24" s="1144"/>
      <c r="B24" s="72" t="s">
        <v>436</v>
      </c>
      <c r="C24" s="73" t="b">
        <v>0</v>
      </c>
      <c r="D24" s="141" t="s">
        <v>116</v>
      </c>
      <c r="E24" s="357">
        <v>0.19</v>
      </c>
      <c r="F24" s="322"/>
      <c r="G24" s="33"/>
      <c r="I24" s="19" t="s">
        <v>117</v>
      </c>
      <c r="J24" s="1167"/>
      <c r="K24" s="66"/>
      <c r="L24" s="67"/>
      <c r="M24" s="67" t="s">
        <v>84</v>
      </c>
      <c r="N24" s="68" t="s">
        <v>114</v>
      </c>
      <c r="O24" s="69" t="s">
        <v>85</v>
      </c>
      <c r="P24" s="70" t="s">
        <v>114</v>
      </c>
      <c r="Q24" s="71" t="str">
        <f>P23</f>
        <v>B</v>
      </c>
      <c r="T24" s="1167"/>
      <c r="U24" s="98"/>
      <c r="V24" s="99"/>
      <c r="W24" s="99" t="s">
        <v>84</v>
      </c>
      <c r="X24" s="68" t="s">
        <v>115</v>
      </c>
      <c r="Y24" s="69" t="s">
        <v>85</v>
      </c>
      <c r="Z24" s="70" t="s">
        <v>115</v>
      </c>
      <c r="AA24" s="71" t="str">
        <f>Z23</f>
        <v>E</v>
      </c>
    </row>
    <row r="25" spans="1:28" ht="15.75" customHeight="1" thickTop="1" thickBot="1">
      <c r="A25" s="1144"/>
      <c r="B25" s="72" t="s">
        <v>436</v>
      </c>
      <c r="C25" s="73" t="b">
        <v>0</v>
      </c>
      <c r="D25" s="141" t="s">
        <v>118</v>
      </c>
      <c r="E25" s="357">
        <v>0.19</v>
      </c>
      <c r="F25" s="322"/>
      <c r="G25" s="33"/>
      <c r="J25" s="1167"/>
      <c r="K25" s="66"/>
      <c r="L25" s="67"/>
      <c r="M25" s="67" t="s">
        <v>119</v>
      </c>
      <c r="N25" s="74" t="s">
        <v>114</v>
      </c>
      <c r="O25" s="75"/>
      <c r="P25" s="76" t="str">
        <f>N25</f>
        <v>B</v>
      </c>
      <c r="Q25" s="71" t="str">
        <f>N24</f>
        <v>B</v>
      </c>
      <c r="T25" s="1167"/>
      <c r="U25" s="98"/>
      <c r="V25" s="99"/>
      <c r="W25" s="99" t="s">
        <v>119</v>
      </c>
      <c r="X25" s="74" t="s">
        <v>115</v>
      </c>
      <c r="Y25" s="75"/>
      <c r="Z25" s="76" t="str">
        <f>X25</f>
        <v>E</v>
      </c>
      <c r="AA25" s="71" t="str">
        <f>X24</f>
        <v>E</v>
      </c>
    </row>
    <row r="26" spans="1:28" ht="15.75" customHeight="1" thickTop="1" thickBot="1">
      <c r="A26" s="1144"/>
      <c r="B26" s="72" t="s">
        <v>436</v>
      </c>
      <c r="C26" s="73" t="b">
        <v>0</v>
      </c>
      <c r="D26" s="141" t="s">
        <v>120</v>
      </c>
      <c r="E26" s="357">
        <v>0.19</v>
      </c>
      <c r="F26" s="322"/>
      <c r="G26" s="33"/>
      <c r="J26" s="1167"/>
      <c r="K26" s="77"/>
      <c r="L26" s="78"/>
      <c r="M26" s="79"/>
      <c r="N26" s="100"/>
      <c r="O26" s="101"/>
      <c r="P26" s="102"/>
      <c r="Q26" s="83" t="str">
        <f>P24</f>
        <v>B</v>
      </c>
      <c r="R26" s="103">
        <f>N26</f>
        <v>0</v>
      </c>
      <c r="T26" s="1167"/>
      <c r="U26" s="104"/>
      <c r="V26" s="105"/>
      <c r="W26" s="106" t="s">
        <v>91</v>
      </c>
      <c r="X26" s="100"/>
      <c r="Y26" s="101"/>
      <c r="Z26" s="102"/>
      <c r="AA26" s="83" t="str">
        <f>Z24</f>
        <v>E</v>
      </c>
      <c r="AB26" s="103">
        <f>X26</f>
        <v>0</v>
      </c>
    </row>
    <row r="27" spans="1:28" ht="15.75" customHeight="1" thickTop="1" thickBot="1">
      <c r="A27" s="1144"/>
      <c r="B27" s="72" t="s">
        <v>436</v>
      </c>
      <c r="C27" s="73" t="b">
        <v>0</v>
      </c>
      <c r="D27" s="141" t="s">
        <v>121</v>
      </c>
      <c r="E27" s="357">
        <v>0.19</v>
      </c>
      <c r="F27" s="322"/>
      <c r="G27" s="33"/>
      <c r="J27" s="1167"/>
      <c r="T27" s="1167"/>
    </row>
    <row r="28" spans="1:28" ht="15.75" customHeight="1" thickTop="1" thickBot="1">
      <c r="A28" s="1144"/>
      <c r="B28" s="72" t="s">
        <v>436</v>
      </c>
      <c r="C28" s="73" t="b">
        <v>0</v>
      </c>
      <c r="D28" s="358" t="s">
        <v>122</v>
      </c>
      <c r="E28" s="357">
        <v>0.19</v>
      </c>
      <c r="F28" s="322"/>
      <c r="G28" s="33"/>
      <c r="J28" s="1167"/>
      <c r="K28" s="10"/>
      <c r="L28" s="11"/>
      <c r="M28" s="11"/>
      <c r="N28" s="12" t="s">
        <v>123</v>
      </c>
      <c r="O28" s="13"/>
      <c r="P28" s="14"/>
      <c r="Q28" s="15"/>
      <c r="T28" s="1167"/>
      <c r="U28" s="10"/>
      <c r="V28" s="11"/>
      <c r="W28" s="11"/>
      <c r="X28" s="12" t="s">
        <v>124</v>
      </c>
      <c r="Y28" s="13"/>
      <c r="Z28" s="14"/>
      <c r="AA28" s="15"/>
    </row>
    <row r="29" spans="1:28" ht="15.75" customHeight="1" thickTop="1" thickBot="1">
      <c r="A29" s="1144"/>
      <c r="B29" s="72" t="s">
        <v>436</v>
      </c>
      <c r="C29" s="73" t="b">
        <v>0</v>
      </c>
      <c r="D29" s="358" t="s">
        <v>125</v>
      </c>
      <c r="E29" s="357">
        <v>0.19</v>
      </c>
      <c r="F29" s="322"/>
      <c r="G29" s="33"/>
      <c r="J29" s="1167"/>
      <c r="K29" s="1168" t="s">
        <v>51</v>
      </c>
      <c r="L29" s="1136" t="s">
        <v>126</v>
      </c>
      <c r="M29" s="1137"/>
      <c r="N29" s="20" t="s">
        <v>53</v>
      </c>
      <c r="O29" s="21" t="s">
        <v>48</v>
      </c>
      <c r="P29" s="21" t="s">
        <v>49</v>
      </c>
      <c r="Q29" s="22" t="s">
        <v>50</v>
      </c>
      <c r="T29" s="1167"/>
      <c r="U29" s="1168" t="s">
        <v>51</v>
      </c>
      <c r="V29" s="1136" t="s">
        <v>127</v>
      </c>
      <c r="W29" s="1137"/>
      <c r="X29" s="20" t="s">
        <v>53</v>
      </c>
      <c r="Y29" s="21" t="s">
        <v>48</v>
      </c>
      <c r="Z29" s="21" t="s">
        <v>49</v>
      </c>
      <c r="AA29" s="22" t="s">
        <v>50</v>
      </c>
    </row>
    <row r="30" spans="1:28" ht="15.75" customHeight="1" thickTop="1" thickBot="1">
      <c r="A30" s="1144"/>
      <c r="B30" s="72" t="s">
        <v>436</v>
      </c>
      <c r="C30" s="73" t="b">
        <v>0</v>
      </c>
      <c r="D30" s="141" t="s">
        <v>128</v>
      </c>
      <c r="E30" s="357">
        <v>0.19</v>
      </c>
      <c r="F30" s="322"/>
      <c r="G30" s="33"/>
      <c r="J30" s="1167"/>
      <c r="K30" s="1169"/>
      <c r="L30" s="27" t="s">
        <v>434</v>
      </c>
      <c r="M30" s="30" t="b">
        <v>0</v>
      </c>
      <c r="N30" s="31" t="s">
        <v>57</v>
      </c>
      <c r="O30" s="29">
        <f>$E$4</f>
        <v>0.5</v>
      </c>
      <c r="P30" s="26"/>
      <c r="Q30" s="365">
        <v>0.02</v>
      </c>
      <c r="T30" s="1167"/>
      <c r="U30" s="1169"/>
      <c r="V30" s="27" t="s">
        <v>434</v>
      </c>
      <c r="W30" s="30" t="b">
        <v>0</v>
      </c>
      <c r="X30" s="31" t="s">
        <v>57</v>
      </c>
      <c r="Y30" s="29">
        <f>$E$4</f>
        <v>0.5</v>
      </c>
      <c r="Z30" s="26"/>
      <c r="AA30" s="365">
        <v>0.02</v>
      </c>
    </row>
    <row r="31" spans="1:28" ht="15.75" customHeight="1" thickTop="1" thickBot="1">
      <c r="A31" s="1144"/>
      <c r="B31" s="72" t="s">
        <v>436</v>
      </c>
      <c r="C31" s="73" t="b">
        <v>0</v>
      </c>
      <c r="D31" s="358" t="s">
        <v>129</v>
      </c>
      <c r="E31" s="357">
        <v>0.19</v>
      </c>
      <c r="F31" s="322"/>
      <c r="G31" s="33"/>
      <c r="J31" s="1167"/>
      <c r="K31" s="1169"/>
      <c r="L31" s="27" t="s">
        <v>434</v>
      </c>
      <c r="M31" s="30" t="b">
        <v>0</v>
      </c>
      <c r="N31" s="35" t="s">
        <v>57</v>
      </c>
      <c r="O31" s="29">
        <f>$E$5</f>
        <v>0.25</v>
      </c>
      <c r="P31" s="26"/>
      <c r="Q31" s="34"/>
      <c r="T31" s="1167"/>
      <c r="U31" s="1169"/>
      <c r="V31" s="27" t="s">
        <v>434</v>
      </c>
      <c r="W31" s="30" t="b">
        <v>0</v>
      </c>
      <c r="X31" s="35" t="s">
        <v>57</v>
      </c>
      <c r="Y31" s="29">
        <f>$E$5</f>
        <v>0.25</v>
      </c>
      <c r="Z31" s="26"/>
      <c r="AA31" s="34"/>
    </row>
    <row r="32" spans="1:28" ht="15.75" customHeight="1" thickTop="1" thickBot="1">
      <c r="A32" s="1144"/>
      <c r="B32" s="72" t="s">
        <v>436</v>
      </c>
      <c r="C32" s="73" t="b">
        <v>0</v>
      </c>
      <c r="D32" s="358" t="s">
        <v>130</v>
      </c>
      <c r="E32" s="357">
        <v>0.19</v>
      </c>
      <c r="F32" s="322"/>
      <c r="G32" s="33"/>
      <c r="J32" s="1167"/>
      <c r="K32" s="1169"/>
      <c r="L32" s="27" t="s">
        <v>434</v>
      </c>
      <c r="M32" s="30" t="b">
        <v>0</v>
      </c>
      <c r="N32" s="36" t="s">
        <v>61</v>
      </c>
      <c r="O32" s="37"/>
      <c r="P32" s="26"/>
      <c r="Q32" s="34"/>
      <c r="T32" s="1167"/>
      <c r="U32" s="1169"/>
      <c r="V32" s="27" t="s">
        <v>434</v>
      </c>
      <c r="W32" s="30" t="b">
        <v>0</v>
      </c>
      <c r="X32" s="36" t="s">
        <v>61</v>
      </c>
      <c r="Y32" s="37"/>
      <c r="Z32" s="26"/>
      <c r="AA32" s="34"/>
    </row>
    <row r="33" spans="1:28" ht="15.75" customHeight="1" thickTop="1" thickBot="1">
      <c r="A33" s="1144"/>
      <c r="B33" s="72" t="s">
        <v>436</v>
      </c>
      <c r="C33" s="73" t="b">
        <v>0</v>
      </c>
      <c r="D33" s="141" t="s">
        <v>131</v>
      </c>
      <c r="E33" s="357">
        <v>0.19</v>
      </c>
      <c r="F33" s="322"/>
      <c r="G33" s="33"/>
      <c r="J33" s="1167"/>
      <c r="K33" s="1169"/>
      <c r="L33" s="27" t="s">
        <v>434</v>
      </c>
      <c r="M33" s="30" t="b">
        <v>0</v>
      </c>
      <c r="N33" s="36" t="s">
        <v>65</v>
      </c>
      <c r="O33" s="37"/>
      <c r="P33" s="26"/>
      <c r="Q33" s="34"/>
      <c r="T33" s="1167"/>
      <c r="U33" s="1169"/>
      <c r="V33" s="27" t="s">
        <v>434</v>
      </c>
      <c r="W33" s="30" t="b">
        <v>0</v>
      </c>
      <c r="X33" s="36" t="s">
        <v>65</v>
      </c>
      <c r="Y33" s="37"/>
      <c r="Z33" s="26"/>
      <c r="AA33" s="34"/>
    </row>
    <row r="34" spans="1:28" ht="15" customHeight="1" thickTop="1" thickBot="1">
      <c r="A34" s="1145"/>
      <c r="B34" s="107" t="b">
        <v>0</v>
      </c>
      <c r="C34" s="108"/>
      <c r="D34" s="109"/>
      <c r="E34" s="109"/>
      <c r="F34" s="110" t="s">
        <v>132</v>
      </c>
      <c r="G34" s="111" t="s">
        <v>133</v>
      </c>
      <c r="J34" s="1167"/>
      <c r="K34" s="1169"/>
      <c r="L34" s="27" t="s">
        <v>434</v>
      </c>
      <c r="M34" s="30" t="b">
        <v>0</v>
      </c>
      <c r="N34" s="1166" t="s">
        <v>66</v>
      </c>
      <c r="O34" s="1165"/>
      <c r="P34" s="26"/>
      <c r="Q34" s="34"/>
      <c r="T34" s="1167"/>
      <c r="U34" s="1169"/>
      <c r="V34" s="27" t="s">
        <v>434</v>
      </c>
      <c r="W34" s="30" t="b">
        <v>0</v>
      </c>
      <c r="X34" s="1166" t="s">
        <v>66</v>
      </c>
      <c r="Y34" s="1165"/>
      <c r="Z34" s="26"/>
      <c r="AA34" s="34"/>
    </row>
    <row r="35" spans="1:28" ht="15" customHeight="1" thickTop="1">
      <c r="A35" s="1146"/>
      <c r="B35" s="112" t="s">
        <v>134</v>
      </c>
      <c r="C35" s="113"/>
      <c r="D35" s="1175" t="s">
        <v>135</v>
      </c>
      <c r="E35" s="1176"/>
      <c r="F35" s="114">
        <f>SUM(F12:F33)</f>
        <v>0</v>
      </c>
      <c r="G35" s="115">
        <f>SUM(G12:G33)</f>
        <v>55000</v>
      </c>
      <c r="J35" s="1167"/>
      <c r="K35" s="1170"/>
      <c r="L35" s="47"/>
      <c r="M35" s="48"/>
      <c r="N35" s="49" t="s">
        <v>71</v>
      </c>
      <c r="O35" s="50"/>
      <c r="P35" s="51">
        <f>SUM(P30:P34)</f>
        <v>0</v>
      </c>
      <c r="Q35" s="52"/>
      <c r="T35" s="1167"/>
      <c r="U35" s="1170"/>
      <c r="V35" s="47"/>
      <c r="W35" s="48"/>
      <c r="X35" s="49" t="s">
        <v>71</v>
      </c>
      <c r="Y35" s="50"/>
      <c r="Z35" s="51">
        <f>SUM(Z30:Z34)</f>
        <v>0</v>
      </c>
      <c r="AA35" s="52"/>
    </row>
    <row r="36" spans="1:28" ht="14.25" customHeight="1" thickBot="1">
      <c r="A36" s="116"/>
      <c r="B36" s="117"/>
      <c r="C36" s="118"/>
      <c r="D36" s="119"/>
      <c r="E36" s="120"/>
      <c r="F36" s="121"/>
      <c r="G36" s="121"/>
      <c r="J36" s="1167"/>
      <c r="K36" s="59"/>
      <c r="L36" s="60"/>
      <c r="M36" s="60" t="s">
        <v>73</v>
      </c>
      <c r="N36" s="61" t="s">
        <v>136</v>
      </c>
      <c r="O36" s="60" t="s">
        <v>75</v>
      </c>
      <c r="P36" s="62" t="s">
        <v>136</v>
      </c>
      <c r="Q36" s="63" t="str">
        <f>N36</f>
        <v>C</v>
      </c>
      <c r="T36" s="1167"/>
      <c r="U36" s="59"/>
      <c r="V36" s="60"/>
      <c r="W36" s="60" t="s">
        <v>73</v>
      </c>
      <c r="X36" s="61" t="s">
        <v>137</v>
      </c>
      <c r="Y36" s="60" t="s">
        <v>75</v>
      </c>
      <c r="Z36" s="62" t="s">
        <v>137</v>
      </c>
      <c r="AA36" s="63" t="str">
        <f>X36</f>
        <v>F</v>
      </c>
    </row>
    <row r="37" spans="1:28" ht="15.75" customHeight="1">
      <c r="A37" s="122"/>
      <c r="B37" s="1147" t="s">
        <v>138</v>
      </c>
      <c r="C37" s="1148"/>
      <c r="D37" s="1179" t="s">
        <v>139</v>
      </c>
      <c r="E37" s="1180"/>
      <c r="F37" s="1180"/>
      <c r="G37" s="123">
        <f>F9+P9+P22+P35+Z9+Z22+Z35+P49+Z49+P62+Z62+P75+Z75</f>
        <v>121000</v>
      </c>
      <c r="J37" s="1167"/>
      <c r="K37" s="66"/>
      <c r="L37" s="67"/>
      <c r="M37" s="67" t="s">
        <v>84</v>
      </c>
      <c r="N37" s="68" t="s">
        <v>136</v>
      </c>
      <c r="O37" s="69" t="s">
        <v>85</v>
      </c>
      <c r="P37" s="70" t="s">
        <v>136</v>
      </c>
      <c r="Q37" s="71" t="str">
        <f>P36</f>
        <v>C</v>
      </c>
      <c r="T37" s="1167"/>
      <c r="U37" s="66"/>
      <c r="V37" s="67"/>
      <c r="W37" s="67" t="s">
        <v>84</v>
      </c>
      <c r="X37" s="68" t="s">
        <v>137</v>
      </c>
      <c r="Y37" s="69" t="s">
        <v>85</v>
      </c>
      <c r="Z37" s="70" t="s">
        <v>137</v>
      </c>
      <c r="AA37" s="71" t="str">
        <f>Z36</f>
        <v>F</v>
      </c>
    </row>
    <row r="38" spans="1:28" ht="15.75" customHeight="1" thickBot="1">
      <c r="A38" s="124"/>
      <c r="B38" s="1149"/>
      <c r="C38" s="1150"/>
      <c r="D38" s="1151" t="str">
        <f>IF(F38&lt;&gt;0,"ATTENTION : Déclaration TAP non conforme ","Déclaration TAP CONFORME ")</f>
        <v xml:space="preserve">ATTENTION : Déclaration TAP non conforme </v>
      </c>
      <c r="E38" s="1152"/>
      <c r="F38" s="125">
        <f>(F35+G35)-G37</f>
        <v>-66000</v>
      </c>
      <c r="G38" s="126" t="str">
        <f>IF(F38&lt;&gt;0,"&lt;= ECART","OK")</f>
        <v>&lt;= ECART</v>
      </c>
      <c r="J38" s="1167"/>
      <c r="K38" s="66"/>
      <c r="L38" s="67"/>
      <c r="M38" s="67" t="s">
        <v>119</v>
      </c>
      <c r="N38" s="74" t="s">
        <v>136</v>
      </c>
      <c r="O38" s="75"/>
      <c r="P38" s="76" t="str">
        <f>N38</f>
        <v>C</v>
      </c>
      <c r="Q38" s="71" t="str">
        <f>N37</f>
        <v>C</v>
      </c>
      <c r="T38" s="1167"/>
      <c r="U38" s="66"/>
      <c r="V38" s="67"/>
      <c r="W38" s="67" t="s">
        <v>119</v>
      </c>
      <c r="X38" s="74" t="s">
        <v>137</v>
      </c>
      <c r="Y38" s="75"/>
      <c r="Z38" s="76" t="str">
        <f>X38</f>
        <v>F</v>
      </c>
      <c r="AA38" s="71" t="str">
        <f>X37</f>
        <v>F</v>
      </c>
    </row>
    <row r="39" spans="1:28" ht="17.25" customHeight="1" thickBot="1">
      <c r="J39" s="1167"/>
      <c r="K39" s="77"/>
      <c r="L39" s="78"/>
      <c r="M39" s="79"/>
      <c r="N39" s="127"/>
      <c r="O39" s="101"/>
      <c r="P39" s="102"/>
      <c r="Q39" s="83" t="str">
        <f>P37</f>
        <v>C</v>
      </c>
      <c r="R39" s="103"/>
      <c r="T39" s="1167"/>
      <c r="U39" s="77"/>
      <c r="V39" s="78"/>
      <c r="W39" s="79" t="s">
        <v>91</v>
      </c>
      <c r="X39" s="100"/>
      <c r="Y39" s="101"/>
      <c r="Z39" s="102"/>
      <c r="AA39" s="83" t="str">
        <f>Z37</f>
        <v>F</v>
      </c>
      <c r="AB39" s="103">
        <f>X39</f>
        <v>0</v>
      </c>
    </row>
    <row r="40" spans="1:28" ht="15" customHeight="1" thickBot="1">
      <c r="A40" s="1130" t="s">
        <v>140</v>
      </c>
      <c r="B40" s="1132" t="s">
        <v>141</v>
      </c>
      <c r="C40" s="1133"/>
      <c r="D40" s="128" t="s">
        <v>142</v>
      </c>
      <c r="E40" s="16"/>
      <c r="F40" s="16" t="s">
        <v>143</v>
      </c>
      <c r="G40" s="16" t="s">
        <v>144</v>
      </c>
    </row>
    <row r="41" spans="1:28" ht="16.5" customHeight="1" thickTop="1" thickBot="1">
      <c r="A41" s="1131"/>
      <c r="B41" s="72" t="s">
        <v>436</v>
      </c>
      <c r="C41" s="73" t="b">
        <v>0</v>
      </c>
      <c r="D41" s="91" t="s">
        <v>145</v>
      </c>
      <c r="E41" s="129"/>
      <c r="F41" s="130">
        <v>0</v>
      </c>
      <c r="G41" s="131"/>
      <c r="J41" s="1153" t="s">
        <v>43</v>
      </c>
      <c r="K41" s="371"/>
      <c r="L41" s="371"/>
      <c r="M41" s="371"/>
      <c r="N41" s="371"/>
      <c r="O41" s="371"/>
      <c r="P41" s="371"/>
      <c r="Q41" s="371"/>
      <c r="R41" s="371"/>
      <c r="S41" s="371"/>
      <c r="T41" s="1183" t="s">
        <v>43</v>
      </c>
      <c r="U41" s="371"/>
      <c r="V41" s="371"/>
      <c r="W41" s="371"/>
      <c r="X41" s="371"/>
      <c r="Y41" s="371"/>
      <c r="Z41" s="371"/>
      <c r="AA41" s="372"/>
    </row>
    <row r="42" spans="1:28" ht="16.5" customHeight="1" thickTop="1" thickBot="1">
      <c r="A42" s="1131"/>
      <c r="B42" s="72" t="s">
        <v>436</v>
      </c>
      <c r="C42" s="73" t="b">
        <v>0</v>
      </c>
      <c r="D42" s="132" t="s">
        <v>146</v>
      </c>
      <c r="E42" s="1134" t="s">
        <v>147</v>
      </c>
      <c r="F42" s="133"/>
      <c r="G42" s="334">
        <f>'EDITION G50'!E110</f>
        <v>3800</v>
      </c>
      <c r="H42" s="134" t="str">
        <f>IF(E42=I42,"1","0")</f>
        <v>1</v>
      </c>
      <c r="I42" s="397" t="s">
        <v>147</v>
      </c>
      <c r="J42" s="1154"/>
      <c r="K42" s="10"/>
      <c r="L42" s="11"/>
      <c r="M42" s="11"/>
      <c r="N42" s="12" t="s">
        <v>441</v>
      </c>
      <c r="O42" s="373"/>
      <c r="P42" s="374"/>
      <c r="Q42" s="375"/>
      <c r="R42" s="188"/>
      <c r="S42" s="188"/>
      <c r="T42" s="1184"/>
      <c r="U42" s="10"/>
      <c r="V42" s="11"/>
      <c r="W42" s="11"/>
      <c r="X42" s="12" t="s">
        <v>444</v>
      </c>
      <c r="Y42" s="373"/>
      <c r="Z42" s="374"/>
      <c r="AA42" s="376"/>
    </row>
    <row r="43" spans="1:28" ht="16.5" customHeight="1" thickTop="1" thickBot="1">
      <c r="A43" s="1131"/>
      <c r="B43" s="72" t="s">
        <v>436</v>
      </c>
      <c r="C43" s="73" t="b">
        <v>0</v>
      </c>
      <c r="D43" s="135" t="s">
        <v>148</v>
      </c>
      <c r="E43" s="1135"/>
      <c r="F43" s="136"/>
      <c r="G43" s="335">
        <f>'EDITION G50'!E111</f>
        <v>0</v>
      </c>
      <c r="I43" s="397" t="s">
        <v>453</v>
      </c>
      <c r="J43" s="1154"/>
      <c r="K43" s="1168" t="s">
        <v>51</v>
      </c>
      <c r="L43" s="1136" t="s">
        <v>52</v>
      </c>
      <c r="M43" s="1137"/>
      <c r="N43" s="20" t="s">
        <v>53</v>
      </c>
      <c r="O43" s="21" t="s">
        <v>48</v>
      </c>
      <c r="P43" s="21" t="s">
        <v>49</v>
      </c>
      <c r="Q43" s="22" t="s">
        <v>50</v>
      </c>
      <c r="R43" s="188"/>
      <c r="S43" s="188"/>
      <c r="T43" s="1184"/>
      <c r="U43" s="1168" t="s">
        <v>51</v>
      </c>
      <c r="V43" s="1136" t="s">
        <v>54</v>
      </c>
      <c r="W43" s="1137"/>
      <c r="X43" s="20" t="s">
        <v>53</v>
      </c>
      <c r="Y43" s="21" t="s">
        <v>48</v>
      </c>
      <c r="Z43" s="21" t="s">
        <v>49</v>
      </c>
      <c r="AA43" s="377" t="s">
        <v>50</v>
      </c>
    </row>
    <row r="44" spans="1:28" ht="16.5" customHeight="1" thickTop="1" thickBot="1">
      <c r="A44" s="1131"/>
      <c r="B44" s="72" t="s">
        <v>436</v>
      </c>
      <c r="C44" s="73" t="b">
        <v>0</v>
      </c>
      <c r="D44" s="137" t="s">
        <v>149</v>
      </c>
      <c r="E44" s="138"/>
      <c r="F44" s="139"/>
      <c r="G44" s="140"/>
      <c r="J44" s="1154"/>
      <c r="K44" s="1171"/>
      <c r="L44" s="27" t="s">
        <v>434</v>
      </c>
      <c r="M44" s="28" t="b">
        <v>1</v>
      </c>
      <c r="N44" s="25" t="s">
        <v>57</v>
      </c>
      <c r="O44" s="29">
        <v>0.85</v>
      </c>
      <c r="P44" s="26">
        <v>6000</v>
      </c>
      <c r="Q44" s="364">
        <v>0.02</v>
      </c>
      <c r="R44" s="188"/>
      <c r="S44" s="188"/>
      <c r="T44" s="1184"/>
      <c r="U44" s="1171"/>
      <c r="V44" s="27" t="s">
        <v>434</v>
      </c>
      <c r="W44" s="30" t="b">
        <v>1</v>
      </c>
      <c r="X44" s="31" t="s">
        <v>57</v>
      </c>
      <c r="Y44" s="29">
        <f>$E$4</f>
        <v>0.5</v>
      </c>
      <c r="Z44" s="26"/>
      <c r="AA44" s="378">
        <v>0.02</v>
      </c>
    </row>
    <row r="45" spans="1:28" ht="16.5" customHeight="1" thickTop="1" thickBot="1">
      <c r="A45" s="1131"/>
      <c r="B45" s="72" t="s">
        <v>436</v>
      </c>
      <c r="C45" s="73" t="b">
        <v>0</v>
      </c>
      <c r="D45" s="141" t="s">
        <v>150</v>
      </c>
      <c r="E45" s="142"/>
      <c r="F45" s="33"/>
      <c r="G45" s="140"/>
      <c r="J45" s="1154"/>
      <c r="K45" s="1171"/>
      <c r="L45" s="27" t="s">
        <v>434</v>
      </c>
      <c r="M45" s="28" t="b">
        <v>0</v>
      </c>
      <c r="N45" s="32" t="s">
        <v>57</v>
      </c>
      <c r="O45" s="29">
        <v>0.3</v>
      </c>
      <c r="P45" s="26"/>
      <c r="Q45" s="34"/>
      <c r="R45" s="188"/>
      <c r="S45" s="188"/>
      <c r="T45" s="1184"/>
      <c r="U45" s="1171"/>
      <c r="V45" s="27" t="s">
        <v>434</v>
      </c>
      <c r="W45" s="30" t="b">
        <v>1</v>
      </c>
      <c r="X45" s="35" t="s">
        <v>57</v>
      </c>
      <c r="Y45" s="29">
        <f>$E$5</f>
        <v>0.25</v>
      </c>
      <c r="Z45" s="26"/>
      <c r="AA45" s="379"/>
    </row>
    <row r="46" spans="1:28" ht="16.5" customHeight="1" thickTop="1" thickBot="1">
      <c r="A46" s="1131"/>
      <c r="B46" s="72" t="s">
        <v>436</v>
      </c>
      <c r="C46" s="73" t="b">
        <v>0</v>
      </c>
      <c r="D46" s="141" t="s">
        <v>151</v>
      </c>
      <c r="E46" s="142"/>
      <c r="F46" s="33"/>
      <c r="G46" s="143"/>
      <c r="J46" s="1154"/>
      <c r="K46" s="1171"/>
      <c r="L46" s="27" t="s">
        <v>434</v>
      </c>
      <c r="M46" s="28" t="b">
        <v>0</v>
      </c>
      <c r="N46" s="38" t="s">
        <v>61</v>
      </c>
      <c r="O46" s="37"/>
      <c r="P46" s="26"/>
      <c r="Q46" s="34"/>
      <c r="R46" s="188"/>
      <c r="S46" s="188"/>
      <c r="T46" s="1184"/>
      <c r="U46" s="1171"/>
      <c r="V46" s="27" t="s">
        <v>434</v>
      </c>
      <c r="W46" s="30" t="b">
        <v>1</v>
      </c>
      <c r="X46" s="36" t="s">
        <v>61</v>
      </c>
      <c r="Y46" s="37"/>
      <c r="Z46" s="26"/>
      <c r="AA46" s="379"/>
    </row>
    <row r="47" spans="1:28" ht="16.5" customHeight="1" thickTop="1" thickBot="1">
      <c r="A47" s="1131"/>
      <c r="B47" s="72" t="s">
        <v>436</v>
      </c>
      <c r="C47" s="73" t="b">
        <v>0</v>
      </c>
      <c r="D47" s="141" t="s">
        <v>149</v>
      </c>
      <c r="E47" s="144"/>
      <c r="F47" s="145"/>
      <c r="G47" s="33"/>
      <c r="J47" s="1154"/>
      <c r="K47" s="1171"/>
      <c r="L47" s="27" t="s">
        <v>434</v>
      </c>
      <c r="M47" s="28" t="b">
        <v>0</v>
      </c>
      <c r="N47" s="38" t="s">
        <v>65</v>
      </c>
      <c r="O47" s="37"/>
      <c r="P47" s="26"/>
      <c r="Q47" s="34"/>
      <c r="R47" s="188"/>
      <c r="S47" s="188"/>
      <c r="T47" s="1184"/>
      <c r="U47" s="1171"/>
      <c r="V47" s="27" t="s">
        <v>434</v>
      </c>
      <c r="W47" s="30" t="b">
        <v>1</v>
      </c>
      <c r="X47" s="36" t="s">
        <v>65</v>
      </c>
      <c r="Y47" s="37"/>
      <c r="Z47" s="26"/>
      <c r="AA47" s="379"/>
    </row>
    <row r="48" spans="1:28" ht="16.5" customHeight="1" thickTop="1" thickBot="1">
      <c r="A48" s="1131"/>
      <c r="B48" s="72" t="s">
        <v>436</v>
      </c>
      <c r="C48" s="73" t="b">
        <v>0</v>
      </c>
      <c r="D48" s="146" t="s">
        <v>152</v>
      </c>
      <c r="E48" s="147"/>
      <c r="F48" s="145"/>
      <c r="G48" s="33">
        <v>0</v>
      </c>
      <c r="J48" s="1154"/>
      <c r="K48" s="1171"/>
      <c r="L48" s="27" t="s">
        <v>434</v>
      </c>
      <c r="M48" s="28" t="b">
        <v>0</v>
      </c>
      <c r="N48" s="1164" t="s">
        <v>66</v>
      </c>
      <c r="O48" s="1165"/>
      <c r="P48" s="26"/>
      <c r="Q48" s="34"/>
      <c r="R48" s="188"/>
      <c r="S48" s="188"/>
      <c r="T48" s="1184"/>
      <c r="U48" s="1171"/>
      <c r="V48" s="27" t="s">
        <v>434</v>
      </c>
      <c r="W48" s="30" t="b">
        <v>1</v>
      </c>
      <c r="X48" s="1164" t="s">
        <v>66</v>
      </c>
      <c r="Y48" s="1165"/>
      <c r="Z48" s="26"/>
      <c r="AA48" s="379"/>
    </row>
    <row r="49" spans="1:27" ht="14.25" customHeight="1" thickTop="1">
      <c r="A49" s="148"/>
      <c r="B49" s="149"/>
      <c r="C49" s="150"/>
      <c r="D49" s="151"/>
      <c r="E49" s="152"/>
      <c r="F49" s="153"/>
      <c r="G49" s="154"/>
      <c r="J49" s="1154"/>
      <c r="K49" s="1170"/>
      <c r="L49" s="47"/>
      <c r="M49" s="48"/>
      <c r="N49" s="49" t="s">
        <v>71</v>
      </c>
      <c r="O49" s="50"/>
      <c r="P49" s="51">
        <f>SUM(P44:P48)</f>
        <v>6000</v>
      </c>
      <c r="Q49" s="52"/>
      <c r="R49" s="188"/>
      <c r="S49" s="188"/>
      <c r="T49" s="1184"/>
      <c r="U49" s="1170"/>
      <c r="V49" s="47"/>
      <c r="W49" s="48"/>
      <c r="X49" s="49" t="s">
        <v>71</v>
      </c>
      <c r="Y49" s="50"/>
      <c r="Z49" s="51">
        <f>SUM(Z44:Z48)</f>
        <v>0</v>
      </c>
      <c r="AA49" s="380"/>
    </row>
    <row r="50" spans="1:27" ht="14.25" customHeight="1" thickBot="1">
      <c r="A50" s="1158" t="s">
        <v>153</v>
      </c>
      <c r="B50" s="1181" t="s">
        <v>154</v>
      </c>
      <c r="C50" s="1182"/>
      <c r="D50" s="1162" t="s">
        <v>155</v>
      </c>
      <c r="E50" s="1163"/>
      <c r="F50" s="155" t="s">
        <v>156</v>
      </c>
      <c r="G50" s="156"/>
      <c r="J50" s="1154"/>
      <c r="K50" s="59"/>
      <c r="L50" s="60"/>
      <c r="M50" s="60" t="s">
        <v>73</v>
      </c>
      <c r="N50" s="366" t="s">
        <v>448</v>
      </c>
      <c r="O50" s="60" t="s">
        <v>75</v>
      </c>
      <c r="P50" s="369" t="s">
        <v>448</v>
      </c>
      <c r="Q50" s="63" t="str">
        <f>N50</f>
        <v>G</v>
      </c>
      <c r="R50" s="188"/>
      <c r="S50" s="188"/>
      <c r="T50" s="1184"/>
      <c r="U50" s="59"/>
      <c r="V50" s="60"/>
      <c r="W50" s="60" t="s">
        <v>73</v>
      </c>
      <c r="X50" s="366" t="s">
        <v>452</v>
      </c>
      <c r="Y50" s="60" t="s">
        <v>75</v>
      </c>
      <c r="Z50" s="369" t="s">
        <v>452</v>
      </c>
      <c r="AA50" s="381" t="str">
        <f>X50</f>
        <v>J</v>
      </c>
    </row>
    <row r="51" spans="1:27" ht="16.5" customHeight="1" thickTop="1" thickBot="1">
      <c r="A51" s="1159"/>
      <c r="B51" s="72" t="s">
        <v>436</v>
      </c>
      <c r="C51" s="24" t="b">
        <v>0</v>
      </c>
      <c r="D51" s="1112"/>
      <c r="E51" s="1113"/>
      <c r="F51" s="33">
        <v>0</v>
      </c>
      <c r="G51" s="157"/>
      <c r="J51" s="1154"/>
      <c r="K51" s="66"/>
      <c r="L51" s="67"/>
      <c r="M51" s="67" t="s">
        <v>84</v>
      </c>
      <c r="N51" s="367" t="s">
        <v>448</v>
      </c>
      <c r="O51" s="69" t="s">
        <v>85</v>
      </c>
      <c r="P51" s="370" t="s">
        <v>448</v>
      </c>
      <c r="Q51" s="71" t="str">
        <f>P50</f>
        <v>G</v>
      </c>
      <c r="R51" s="188"/>
      <c r="S51" s="188"/>
      <c r="T51" s="1184"/>
      <c r="U51" s="66"/>
      <c r="V51" s="67"/>
      <c r="W51" s="67" t="s">
        <v>84</v>
      </c>
      <c r="X51" s="367" t="s">
        <v>452</v>
      </c>
      <c r="Y51" s="69" t="s">
        <v>85</v>
      </c>
      <c r="Z51" s="370" t="s">
        <v>452</v>
      </c>
      <c r="AA51" s="382" t="str">
        <f>Z50</f>
        <v>J</v>
      </c>
    </row>
    <row r="52" spans="1:27" ht="14.25" customHeight="1" thickTop="1" thickBot="1">
      <c r="A52" s="1160"/>
      <c r="B52" s="1181" t="s">
        <v>157</v>
      </c>
      <c r="C52" s="1182"/>
      <c r="D52" s="1162" t="s">
        <v>158</v>
      </c>
      <c r="E52" s="1163"/>
      <c r="F52" s="155" t="s">
        <v>156</v>
      </c>
      <c r="G52" s="156"/>
      <c r="J52" s="1154"/>
      <c r="K52" s="66"/>
      <c r="L52" s="67"/>
      <c r="M52" s="67" t="s">
        <v>88</v>
      </c>
      <c r="N52" s="368" t="s">
        <v>448</v>
      </c>
      <c r="O52" s="75"/>
      <c r="P52" s="76" t="str">
        <f>N52</f>
        <v>G</v>
      </c>
      <c r="Q52" s="71" t="str">
        <f>N51</f>
        <v>G</v>
      </c>
      <c r="R52" s="188"/>
      <c r="S52" s="188"/>
      <c r="T52" s="1184"/>
      <c r="U52" s="66"/>
      <c r="V52" s="67"/>
      <c r="W52" s="67" t="s">
        <v>88</v>
      </c>
      <c r="X52" s="368" t="s">
        <v>452</v>
      </c>
      <c r="Y52" s="75"/>
      <c r="Z52" s="76" t="str">
        <f>X52</f>
        <v>J</v>
      </c>
      <c r="AA52" s="382" t="str">
        <f>X51</f>
        <v>J</v>
      </c>
    </row>
    <row r="53" spans="1:27" ht="14.25" customHeight="1" thickTop="1" thickBot="1">
      <c r="A53" s="1161"/>
      <c r="B53" s="72" t="s">
        <v>436</v>
      </c>
      <c r="C53" s="24" t="b">
        <v>0</v>
      </c>
      <c r="D53" s="1156"/>
      <c r="E53" s="1157"/>
      <c r="F53" s="33"/>
      <c r="G53" s="157"/>
      <c r="J53" s="1154"/>
      <c r="K53" s="77"/>
      <c r="L53" s="78"/>
      <c r="M53" s="79" t="s">
        <v>91</v>
      </c>
      <c r="N53" s="80"/>
      <c r="O53" s="81"/>
      <c r="P53" s="82"/>
      <c r="Q53" s="83" t="str">
        <f>P51</f>
        <v>G</v>
      </c>
      <c r="R53" s="84"/>
      <c r="S53" s="188"/>
      <c r="T53" s="1184"/>
      <c r="U53" s="77"/>
      <c r="V53" s="78"/>
      <c r="W53" s="79" t="s">
        <v>91</v>
      </c>
      <c r="X53" s="70"/>
      <c r="Y53" s="81"/>
      <c r="Z53" s="82"/>
      <c r="AA53" s="383" t="str">
        <f>Z51</f>
        <v>J</v>
      </c>
    </row>
    <row r="54" spans="1:27" ht="14.25" customHeight="1" thickTop="1">
      <c r="A54" s="124"/>
      <c r="B54" s="158"/>
      <c r="C54" s="55"/>
      <c r="D54" s="159"/>
      <c r="E54" s="160"/>
      <c r="F54" s="161"/>
      <c r="G54" s="162"/>
      <c r="J54" s="1154"/>
      <c r="K54" s="85"/>
      <c r="L54" s="85"/>
      <c r="M54" s="86"/>
      <c r="N54" s="87"/>
      <c r="O54" s="88"/>
      <c r="P54" s="87"/>
      <c r="Q54" s="188"/>
      <c r="R54" s="188"/>
      <c r="S54" s="188"/>
      <c r="T54" s="1184"/>
      <c r="U54" s="85"/>
      <c r="V54" s="85"/>
      <c r="W54" s="86"/>
      <c r="X54" s="87"/>
      <c r="Y54" s="88"/>
      <c r="Z54" s="87"/>
      <c r="AA54" s="384"/>
    </row>
    <row r="55" spans="1:27" ht="14.25" customHeight="1" thickBot="1">
      <c r="A55" s="1124" t="s">
        <v>159</v>
      </c>
      <c r="B55" s="1117" t="s">
        <v>160</v>
      </c>
      <c r="C55" s="1118"/>
      <c r="D55" s="128" t="s">
        <v>161</v>
      </c>
      <c r="E55" s="156" t="s">
        <v>80</v>
      </c>
      <c r="F55" s="16" t="s">
        <v>162</v>
      </c>
      <c r="G55" s="16" t="s">
        <v>163</v>
      </c>
      <c r="J55" s="1154"/>
      <c r="K55" s="10"/>
      <c r="L55" s="11"/>
      <c r="M55" s="11"/>
      <c r="N55" s="12" t="s">
        <v>442</v>
      </c>
      <c r="O55" s="373"/>
      <c r="P55" s="374"/>
      <c r="Q55" s="375"/>
      <c r="R55" s="188"/>
      <c r="S55" s="188"/>
      <c r="T55" s="1184"/>
      <c r="U55" s="10"/>
      <c r="V55" s="11"/>
      <c r="W55" s="11"/>
      <c r="X55" s="12" t="s">
        <v>445</v>
      </c>
      <c r="Y55" s="373"/>
      <c r="Z55" s="374"/>
      <c r="AA55" s="376"/>
    </row>
    <row r="56" spans="1:27" ht="17.25" customHeight="1" thickTop="1" thickBot="1">
      <c r="A56" s="1125"/>
      <c r="B56" s="72" t="s">
        <v>436</v>
      </c>
      <c r="C56" s="24" t="b">
        <v>0</v>
      </c>
      <c r="D56" s="163" t="s">
        <v>164</v>
      </c>
      <c r="E56" s="164" t="s">
        <v>165</v>
      </c>
      <c r="F56" s="33"/>
      <c r="G56" s="33"/>
      <c r="J56" s="1154"/>
      <c r="K56" s="1168" t="s">
        <v>51</v>
      </c>
      <c r="L56" s="1136" t="s">
        <v>100</v>
      </c>
      <c r="M56" s="1137"/>
      <c r="N56" s="20" t="s">
        <v>53</v>
      </c>
      <c r="O56" s="21" t="s">
        <v>48</v>
      </c>
      <c r="P56" s="21" t="s">
        <v>49</v>
      </c>
      <c r="Q56" s="22" t="s">
        <v>50</v>
      </c>
      <c r="R56" s="188"/>
      <c r="S56" s="188"/>
      <c r="T56" s="1184"/>
      <c r="U56" s="1168" t="s">
        <v>51</v>
      </c>
      <c r="V56" s="1136" t="s">
        <v>101</v>
      </c>
      <c r="W56" s="1137"/>
      <c r="X56" s="20" t="s">
        <v>53</v>
      </c>
      <c r="Y56" s="21" t="s">
        <v>48</v>
      </c>
      <c r="Z56" s="21" t="s">
        <v>49</v>
      </c>
      <c r="AA56" s="377" t="s">
        <v>50</v>
      </c>
    </row>
    <row r="57" spans="1:27" ht="17.25" customHeight="1" thickTop="1" thickBot="1">
      <c r="A57" s="1125"/>
      <c r="B57" s="72" t="s">
        <v>436</v>
      </c>
      <c r="C57" s="24" t="b">
        <v>0</v>
      </c>
      <c r="D57" s="163" t="s">
        <v>166</v>
      </c>
      <c r="E57" s="165">
        <v>0.1</v>
      </c>
      <c r="F57" s="33"/>
      <c r="G57" s="166"/>
      <c r="J57" s="1154"/>
      <c r="K57" s="1171"/>
      <c r="L57" s="27" t="s">
        <v>434</v>
      </c>
      <c r="M57" s="30" t="b">
        <v>1</v>
      </c>
      <c r="N57" s="25" t="s">
        <v>57</v>
      </c>
      <c r="O57" s="29">
        <f>$E$4</f>
        <v>0.5</v>
      </c>
      <c r="P57" s="26"/>
      <c r="Q57" s="365">
        <v>0.02</v>
      </c>
      <c r="R57" s="188"/>
      <c r="S57" s="188"/>
      <c r="T57" s="1184"/>
      <c r="U57" s="1171"/>
      <c r="V57" s="27" t="s">
        <v>434</v>
      </c>
      <c r="W57" s="30" t="b">
        <v>1</v>
      </c>
      <c r="X57" s="31" t="s">
        <v>57</v>
      </c>
      <c r="Y57" s="29">
        <f>$E$4</f>
        <v>0.5</v>
      </c>
      <c r="Z57" s="26"/>
      <c r="AA57" s="378">
        <v>0.02</v>
      </c>
    </row>
    <row r="58" spans="1:27" ht="17.25" customHeight="1" thickTop="1" thickBot="1">
      <c r="A58" s="1125"/>
      <c r="B58" s="72" t="s">
        <v>436</v>
      </c>
      <c r="C58" s="24" t="b">
        <v>0</v>
      </c>
      <c r="D58" s="163" t="s">
        <v>167</v>
      </c>
      <c r="E58" s="165">
        <v>0.15</v>
      </c>
      <c r="F58" s="33"/>
      <c r="G58" s="167" t="s">
        <v>168</v>
      </c>
      <c r="J58" s="1154"/>
      <c r="K58" s="1171"/>
      <c r="L58" s="27" t="s">
        <v>434</v>
      </c>
      <c r="M58" s="30" t="b">
        <v>0</v>
      </c>
      <c r="N58" s="32" t="s">
        <v>57</v>
      </c>
      <c r="O58" s="29">
        <f>$E$5</f>
        <v>0.25</v>
      </c>
      <c r="P58" s="26"/>
      <c r="Q58" s="34"/>
      <c r="R58" s="188"/>
      <c r="S58" s="188"/>
      <c r="T58" s="1184"/>
      <c r="U58" s="1171"/>
      <c r="V58" s="27" t="s">
        <v>434</v>
      </c>
      <c r="W58" s="30" t="b">
        <v>1</v>
      </c>
      <c r="X58" s="35" t="s">
        <v>57</v>
      </c>
      <c r="Y58" s="29">
        <f>$E$5</f>
        <v>0.25</v>
      </c>
      <c r="Z58" s="26"/>
      <c r="AA58" s="379"/>
    </row>
    <row r="59" spans="1:27" ht="17.25" customHeight="1" thickTop="1" thickBot="1">
      <c r="A59" s="1125"/>
      <c r="B59" s="72" t="s">
        <v>436</v>
      </c>
      <c r="C59" s="24" t="b">
        <v>0</v>
      </c>
      <c r="D59" s="163" t="s">
        <v>169</v>
      </c>
      <c r="E59" s="165">
        <v>0.5</v>
      </c>
      <c r="F59" s="33"/>
      <c r="G59" s="166"/>
      <c r="J59" s="1154"/>
      <c r="K59" s="1171"/>
      <c r="L59" s="27" t="s">
        <v>434</v>
      </c>
      <c r="M59" s="30" t="b">
        <v>0</v>
      </c>
      <c r="N59" s="38" t="s">
        <v>61</v>
      </c>
      <c r="O59" s="37"/>
      <c r="P59" s="26"/>
      <c r="Q59" s="34"/>
      <c r="R59" s="188"/>
      <c r="S59" s="188"/>
      <c r="T59" s="1184"/>
      <c r="U59" s="1171"/>
      <c r="V59" s="27" t="s">
        <v>434</v>
      </c>
      <c r="W59" s="30" t="b">
        <v>1</v>
      </c>
      <c r="X59" s="36" t="s">
        <v>61</v>
      </c>
      <c r="Y59" s="37"/>
      <c r="Z59" s="26"/>
      <c r="AA59" s="379"/>
    </row>
    <row r="60" spans="1:27" ht="17.25" customHeight="1" thickTop="1" thickBot="1">
      <c r="A60" s="1125"/>
      <c r="B60" s="72" t="s">
        <v>436</v>
      </c>
      <c r="C60" s="168" t="b">
        <v>0</v>
      </c>
      <c r="D60" s="169" t="s">
        <v>170</v>
      </c>
      <c r="E60" s="170"/>
      <c r="F60" s="33"/>
      <c r="G60" s="33"/>
      <c r="J60" s="1154"/>
      <c r="K60" s="1171"/>
      <c r="L60" s="27" t="s">
        <v>434</v>
      </c>
      <c r="M60" s="30" t="b">
        <v>1</v>
      </c>
      <c r="N60" s="38" t="s">
        <v>65</v>
      </c>
      <c r="O60" s="37"/>
      <c r="P60" s="26"/>
      <c r="Q60" s="34"/>
      <c r="R60" s="188"/>
      <c r="S60" s="188"/>
      <c r="T60" s="1184"/>
      <c r="U60" s="1171"/>
      <c r="V60" s="27" t="s">
        <v>434</v>
      </c>
      <c r="W60" s="30" t="b">
        <v>1</v>
      </c>
      <c r="X60" s="36" t="s">
        <v>65</v>
      </c>
      <c r="Y60" s="37"/>
      <c r="Z60" s="26"/>
      <c r="AA60" s="379"/>
    </row>
    <row r="61" spans="1:27" ht="14.25" customHeight="1" thickTop="1" thickBot="1">
      <c r="A61" s="1125"/>
      <c r="B61" s="1117" t="s">
        <v>171</v>
      </c>
      <c r="C61" s="1119"/>
      <c r="D61" s="20" t="s">
        <v>172</v>
      </c>
      <c r="E61" s="155" t="s">
        <v>80</v>
      </c>
      <c r="F61" s="171" t="s">
        <v>162</v>
      </c>
      <c r="G61" s="156"/>
      <c r="J61" s="1154"/>
      <c r="K61" s="1171"/>
      <c r="L61" s="27" t="s">
        <v>434</v>
      </c>
      <c r="M61" s="30" t="b">
        <v>0</v>
      </c>
      <c r="N61" s="1166" t="s">
        <v>66</v>
      </c>
      <c r="O61" s="1165"/>
      <c r="P61" s="26"/>
      <c r="Q61" s="34"/>
      <c r="R61" s="188"/>
      <c r="S61" s="188"/>
      <c r="T61" s="1184"/>
      <c r="U61" s="1171"/>
      <c r="V61" s="27" t="s">
        <v>434</v>
      </c>
      <c r="W61" s="30" t="b">
        <v>1</v>
      </c>
      <c r="X61" s="1166" t="s">
        <v>66</v>
      </c>
      <c r="Y61" s="1165"/>
      <c r="Z61" s="26"/>
      <c r="AA61" s="379"/>
    </row>
    <row r="62" spans="1:27" ht="16.5" customHeight="1" thickTop="1" thickBot="1">
      <c r="A62" s="1125"/>
      <c r="B62" s="72" t="s">
        <v>436</v>
      </c>
      <c r="C62" s="24" t="b">
        <v>0</v>
      </c>
      <c r="D62" s="141" t="s">
        <v>173</v>
      </c>
      <c r="E62" s="165">
        <v>0.24</v>
      </c>
      <c r="F62" s="33"/>
      <c r="G62" s="172"/>
      <c r="J62" s="1154"/>
      <c r="K62" s="1170"/>
      <c r="L62" s="47"/>
      <c r="M62" s="48"/>
      <c r="N62" s="49" t="s">
        <v>71</v>
      </c>
      <c r="O62" s="50"/>
      <c r="P62" s="51">
        <f>SUM(P57:P61)</f>
        <v>0</v>
      </c>
      <c r="Q62" s="52"/>
      <c r="R62" s="188"/>
      <c r="S62" s="188"/>
      <c r="T62" s="1184"/>
      <c r="U62" s="1170"/>
      <c r="V62" s="47"/>
      <c r="W62" s="48"/>
      <c r="X62" s="49" t="s">
        <v>71</v>
      </c>
      <c r="Y62" s="50"/>
      <c r="Z62" s="51">
        <f>SUM(Z57:Z61)</f>
        <v>0</v>
      </c>
      <c r="AA62" s="380"/>
    </row>
    <row r="63" spans="1:27" ht="16.5" customHeight="1" thickTop="1" thickBot="1">
      <c r="A63" s="1126"/>
      <c r="B63" s="72" t="s">
        <v>436</v>
      </c>
      <c r="C63" s="24" t="b">
        <v>0</v>
      </c>
      <c r="D63" s="163" t="s">
        <v>170</v>
      </c>
      <c r="E63" s="33"/>
      <c r="F63" s="33"/>
      <c r="G63" s="173"/>
      <c r="J63" s="1154"/>
      <c r="K63" s="59"/>
      <c r="L63" s="60"/>
      <c r="M63" s="60" t="s">
        <v>73</v>
      </c>
      <c r="N63" s="366" t="s">
        <v>451</v>
      </c>
      <c r="O63" s="60" t="s">
        <v>75</v>
      </c>
      <c r="P63" s="369" t="s">
        <v>451</v>
      </c>
      <c r="Q63" s="63" t="str">
        <f>N63</f>
        <v>H</v>
      </c>
      <c r="R63" s="188"/>
      <c r="S63" s="188"/>
      <c r="T63" s="1184"/>
      <c r="U63" s="96"/>
      <c r="V63" s="97"/>
      <c r="W63" s="97" t="s">
        <v>73</v>
      </c>
      <c r="X63" s="366" t="s">
        <v>449</v>
      </c>
      <c r="Y63" s="60" t="s">
        <v>75</v>
      </c>
      <c r="Z63" s="369" t="s">
        <v>449</v>
      </c>
      <c r="AA63" s="381" t="str">
        <f>X63</f>
        <v>K</v>
      </c>
    </row>
    <row r="64" spans="1:27" ht="14.25" customHeight="1" thickTop="1">
      <c r="A64" s="148"/>
      <c r="B64" s="158"/>
      <c r="C64" s="55"/>
      <c r="D64" s="174"/>
      <c r="E64" s="175"/>
      <c r="F64" s="154"/>
      <c r="G64" s="176"/>
      <c r="J64" s="1154"/>
      <c r="K64" s="66"/>
      <c r="L64" s="67"/>
      <c r="M64" s="67" t="s">
        <v>84</v>
      </c>
      <c r="N64" s="367" t="s">
        <v>451</v>
      </c>
      <c r="O64" s="69" t="s">
        <v>85</v>
      </c>
      <c r="P64" s="370" t="s">
        <v>451</v>
      </c>
      <c r="Q64" s="71" t="str">
        <f>P63</f>
        <v>H</v>
      </c>
      <c r="R64" s="188"/>
      <c r="S64" s="188"/>
      <c r="T64" s="1184"/>
      <c r="U64" s="98"/>
      <c r="V64" s="99"/>
      <c r="W64" s="99" t="s">
        <v>84</v>
      </c>
      <c r="X64" s="367" t="s">
        <v>449</v>
      </c>
      <c r="Y64" s="69" t="s">
        <v>85</v>
      </c>
      <c r="Z64" s="370" t="s">
        <v>449</v>
      </c>
      <c r="AA64" s="382" t="str">
        <f>Z63</f>
        <v>K</v>
      </c>
    </row>
    <row r="65" spans="1:27" ht="18" customHeight="1" thickBot="1">
      <c r="A65" s="1127" t="s">
        <v>174</v>
      </c>
      <c r="B65" s="1120" t="s">
        <v>175</v>
      </c>
      <c r="C65" s="1121"/>
      <c r="D65" s="128" t="s">
        <v>176</v>
      </c>
      <c r="E65" s="171" t="s">
        <v>80</v>
      </c>
      <c r="F65" s="171" t="s">
        <v>162</v>
      </c>
      <c r="G65" s="171" t="s">
        <v>163</v>
      </c>
      <c r="J65" s="1154"/>
      <c r="K65" s="66"/>
      <c r="L65" s="67"/>
      <c r="M65" s="67" t="s">
        <v>119</v>
      </c>
      <c r="N65" s="368" t="s">
        <v>451</v>
      </c>
      <c r="O65" s="75"/>
      <c r="P65" s="76" t="str">
        <f>N65</f>
        <v>H</v>
      </c>
      <c r="Q65" s="71" t="str">
        <f>N64</f>
        <v>H</v>
      </c>
      <c r="R65" s="188"/>
      <c r="S65" s="188"/>
      <c r="T65" s="1184"/>
      <c r="U65" s="98"/>
      <c r="V65" s="99"/>
      <c r="W65" s="99" t="s">
        <v>119</v>
      </c>
      <c r="X65" s="368" t="s">
        <v>449</v>
      </c>
      <c r="Y65" s="75"/>
      <c r="Z65" s="76" t="str">
        <f>X65</f>
        <v>K</v>
      </c>
      <c r="AA65" s="382" t="str">
        <f>X64</f>
        <v>K</v>
      </c>
    </row>
    <row r="66" spans="1:27" ht="18" customHeight="1" thickTop="1" thickBot="1">
      <c r="A66" s="1128"/>
      <c r="B66" s="72" t="s">
        <v>436</v>
      </c>
      <c r="C66" s="177" t="b">
        <v>0</v>
      </c>
      <c r="D66" s="33"/>
      <c r="E66" s="170">
        <v>0.01</v>
      </c>
      <c r="F66" s="33">
        <v>0</v>
      </c>
      <c r="G66" s="33">
        <f>F66*E66</f>
        <v>0</v>
      </c>
      <c r="J66" s="1154"/>
      <c r="K66" s="77"/>
      <c r="L66" s="78"/>
      <c r="M66" s="79"/>
      <c r="N66" s="100"/>
      <c r="O66" s="101"/>
      <c r="P66" s="102"/>
      <c r="Q66" s="83" t="str">
        <f>P64</f>
        <v>H</v>
      </c>
      <c r="R66" s="196">
        <f>N66</f>
        <v>0</v>
      </c>
      <c r="S66" s="188"/>
      <c r="T66" s="1184"/>
      <c r="U66" s="104"/>
      <c r="V66" s="105"/>
      <c r="W66" s="106" t="s">
        <v>91</v>
      </c>
      <c r="X66" s="100"/>
      <c r="Y66" s="101"/>
      <c r="Z66" s="102"/>
      <c r="AA66" s="383" t="str">
        <f>Z64</f>
        <v>K</v>
      </c>
    </row>
    <row r="67" spans="1:27" ht="18" customHeight="1" thickTop="1" thickBot="1">
      <c r="A67" s="1128"/>
      <c r="B67" s="72" t="s">
        <v>436</v>
      </c>
      <c r="C67" s="177" t="b">
        <v>0</v>
      </c>
      <c r="D67" s="33"/>
      <c r="E67" s="178"/>
      <c r="F67" s="33"/>
      <c r="G67" s="33">
        <f t="shared" ref="G67:G68" si="0">F67*E67</f>
        <v>0</v>
      </c>
      <c r="J67" s="1154"/>
      <c r="K67" s="188"/>
      <c r="L67" s="188"/>
      <c r="M67" s="188"/>
      <c r="N67" s="188"/>
      <c r="O67" s="188"/>
      <c r="P67" s="188"/>
      <c r="Q67" s="188"/>
      <c r="R67" s="188"/>
      <c r="S67" s="188"/>
      <c r="T67" s="1184"/>
      <c r="U67" s="188"/>
      <c r="V67" s="188"/>
      <c r="W67" s="188"/>
      <c r="X67" s="188"/>
      <c r="Y67" s="188"/>
      <c r="Z67" s="188"/>
      <c r="AA67" s="384"/>
    </row>
    <row r="68" spans="1:27" ht="18" customHeight="1" thickTop="1" thickBot="1">
      <c r="A68" s="1129"/>
      <c r="B68" s="72" t="s">
        <v>436</v>
      </c>
      <c r="C68" s="177" t="b">
        <v>0</v>
      </c>
      <c r="D68" s="33"/>
      <c r="E68" s="178"/>
      <c r="F68" s="33"/>
      <c r="G68" s="33">
        <f t="shared" si="0"/>
        <v>0</v>
      </c>
      <c r="J68" s="1154"/>
      <c r="K68" s="10"/>
      <c r="L68" s="11"/>
      <c r="M68" s="11"/>
      <c r="N68" s="12" t="s">
        <v>443</v>
      </c>
      <c r="O68" s="373"/>
      <c r="P68" s="374"/>
      <c r="Q68" s="375"/>
      <c r="R68" s="188"/>
      <c r="S68" s="188"/>
      <c r="T68" s="1184"/>
      <c r="U68" s="10"/>
      <c r="V68" s="11"/>
      <c r="W68" s="11"/>
      <c r="X68" s="12" t="s">
        <v>446</v>
      </c>
      <c r="Y68" s="373"/>
      <c r="Z68" s="374"/>
      <c r="AA68" s="376"/>
    </row>
    <row r="69" spans="1:27" ht="14.25" customHeight="1" thickTop="1" thickBot="1">
      <c r="A69" s="179"/>
      <c r="B69" s="158"/>
      <c r="C69" s="158"/>
      <c r="D69" s="180"/>
      <c r="E69" s="181"/>
      <c r="F69" s="161"/>
      <c r="G69" s="161"/>
      <c r="J69" s="1154"/>
      <c r="K69" s="1168" t="s">
        <v>51</v>
      </c>
      <c r="L69" s="1136" t="s">
        <v>126</v>
      </c>
      <c r="M69" s="1137"/>
      <c r="N69" s="20" t="s">
        <v>53</v>
      </c>
      <c r="O69" s="21" t="s">
        <v>48</v>
      </c>
      <c r="P69" s="21" t="s">
        <v>49</v>
      </c>
      <c r="Q69" s="22" t="s">
        <v>50</v>
      </c>
      <c r="R69" s="188"/>
      <c r="S69" s="188"/>
      <c r="T69" s="1184"/>
      <c r="U69" s="1168" t="s">
        <v>51</v>
      </c>
      <c r="V69" s="1136" t="s">
        <v>127</v>
      </c>
      <c r="W69" s="1137"/>
      <c r="X69" s="20" t="s">
        <v>53</v>
      </c>
      <c r="Y69" s="21" t="s">
        <v>48</v>
      </c>
      <c r="Z69" s="21" t="s">
        <v>49</v>
      </c>
      <c r="AA69" s="377" t="s">
        <v>50</v>
      </c>
    </row>
    <row r="70" spans="1:27" ht="18.75" customHeight="1" thickTop="1" thickBot="1">
      <c r="A70" s="1114" t="s">
        <v>177</v>
      </c>
      <c r="B70" s="1122" t="s">
        <v>178</v>
      </c>
      <c r="C70" s="1123"/>
      <c r="D70" s="128" t="s">
        <v>179</v>
      </c>
      <c r="E70" s="171" t="s">
        <v>80</v>
      </c>
      <c r="F70" s="171" t="s">
        <v>162</v>
      </c>
      <c r="G70" s="171" t="s">
        <v>180</v>
      </c>
      <c r="J70" s="1154"/>
      <c r="K70" s="1171"/>
      <c r="L70" s="27" t="s">
        <v>434</v>
      </c>
      <c r="M70" s="30" t="b">
        <v>1</v>
      </c>
      <c r="N70" s="31" t="s">
        <v>57</v>
      </c>
      <c r="O70" s="29">
        <f>$E$4</f>
        <v>0.5</v>
      </c>
      <c r="P70" s="26"/>
      <c r="Q70" s="365">
        <v>0.02</v>
      </c>
      <c r="R70" s="188"/>
      <c r="S70" s="188"/>
      <c r="T70" s="1184"/>
      <c r="U70" s="1171"/>
      <c r="V70" s="27" t="s">
        <v>434</v>
      </c>
      <c r="W70" s="30" t="b">
        <v>1</v>
      </c>
      <c r="X70" s="31" t="s">
        <v>57</v>
      </c>
      <c r="Y70" s="29">
        <f>$E$4</f>
        <v>0.5</v>
      </c>
      <c r="Z70" s="26"/>
      <c r="AA70" s="378">
        <v>0.02</v>
      </c>
    </row>
    <row r="71" spans="1:27" ht="18.75" customHeight="1" thickTop="1" thickBot="1">
      <c r="A71" s="1115"/>
      <c r="B71" s="182" t="s">
        <v>436</v>
      </c>
      <c r="C71" s="177" t="b">
        <v>0</v>
      </c>
      <c r="D71" s="183" t="s">
        <v>181</v>
      </c>
      <c r="E71" s="184"/>
      <c r="F71" s="33"/>
      <c r="G71" s="33"/>
      <c r="J71" s="1154"/>
      <c r="K71" s="1171"/>
      <c r="L71" s="27" t="s">
        <v>434</v>
      </c>
      <c r="M71" s="30" t="b">
        <v>0</v>
      </c>
      <c r="N71" s="35" t="s">
        <v>57</v>
      </c>
      <c r="O71" s="29">
        <f>$E$5</f>
        <v>0.25</v>
      </c>
      <c r="P71" s="26"/>
      <c r="Q71" s="34"/>
      <c r="R71" s="188"/>
      <c r="S71" s="188"/>
      <c r="T71" s="1184"/>
      <c r="U71" s="1171"/>
      <c r="V71" s="27" t="s">
        <v>434</v>
      </c>
      <c r="W71" s="30" t="b">
        <v>1</v>
      </c>
      <c r="X71" s="35" t="s">
        <v>57</v>
      </c>
      <c r="Y71" s="29">
        <f>$E$5</f>
        <v>0.25</v>
      </c>
      <c r="Z71" s="26"/>
      <c r="AA71" s="379"/>
    </row>
    <row r="72" spans="1:27" ht="18.75" customHeight="1" thickTop="1" thickBot="1">
      <c r="A72" s="1115"/>
      <c r="B72" s="182" t="s">
        <v>436</v>
      </c>
      <c r="C72" s="177" t="b">
        <v>0</v>
      </c>
      <c r="D72" s="33"/>
      <c r="E72" s="184"/>
      <c r="F72" s="33"/>
      <c r="G72" s="33"/>
      <c r="J72" s="1154"/>
      <c r="K72" s="1171"/>
      <c r="L72" s="27" t="s">
        <v>434</v>
      </c>
      <c r="M72" s="30" t="b">
        <v>0</v>
      </c>
      <c r="N72" s="36" t="s">
        <v>61</v>
      </c>
      <c r="O72" s="37"/>
      <c r="P72" s="26"/>
      <c r="Q72" s="34"/>
      <c r="R72" s="188"/>
      <c r="S72" s="188"/>
      <c r="T72" s="1184"/>
      <c r="U72" s="1171"/>
      <c r="V72" s="27" t="s">
        <v>434</v>
      </c>
      <c r="W72" s="30" t="b">
        <v>1</v>
      </c>
      <c r="X72" s="36" t="s">
        <v>61</v>
      </c>
      <c r="Y72" s="37"/>
      <c r="Z72" s="26"/>
      <c r="AA72" s="379"/>
    </row>
    <row r="73" spans="1:27" ht="18.75" customHeight="1" thickTop="1" thickBot="1">
      <c r="A73" s="1116"/>
      <c r="B73" s="182" t="s">
        <v>436</v>
      </c>
      <c r="C73" s="177" t="b">
        <v>0</v>
      </c>
      <c r="D73" s="33"/>
      <c r="E73" s="184"/>
      <c r="F73" s="33"/>
      <c r="G73" s="33"/>
      <c r="J73" s="1154"/>
      <c r="K73" s="1171"/>
      <c r="L73" s="27" t="s">
        <v>434</v>
      </c>
      <c r="M73" s="30" t="b">
        <v>0</v>
      </c>
      <c r="N73" s="36" t="s">
        <v>65</v>
      </c>
      <c r="O73" s="37"/>
      <c r="P73" s="26"/>
      <c r="Q73" s="34"/>
      <c r="R73" s="188"/>
      <c r="S73" s="188"/>
      <c r="T73" s="1184"/>
      <c r="U73" s="1171"/>
      <c r="V73" s="27" t="s">
        <v>434</v>
      </c>
      <c r="W73" s="30" t="b">
        <v>1</v>
      </c>
      <c r="X73" s="36" t="s">
        <v>65</v>
      </c>
      <c r="Y73" s="37"/>
      <c r="Z73" s="26"/>
      <c r="AA73" s="379"/>
    </row>
    <row r="74" spans="1:27" ht="16.5" hidden="1" thickTop="1" thickBot="1">
      <c r="J74" s="1154"/>
      <c r="K74" s="1171"/>
      <c r="L74" s="27" t="s">
        <v>434</v>
      </c>
      <c r="M74" s="30" t="b">
        <v>0</v>
      </c>
      <c r="N74" s="1166" t="s">
        <v>66</v>
      </c>
      <c r="O74" s="1165"/>
      <c r="P74" s="26"/>
      <c r="Q74" s="34"/>
      <c r="R74" s="188"/>
      <c r="S74" s="188"/>
      <c r="T74" s="1184"/>
      <c r="U74" s="1171"/>
      <c r="V74" s="27" t="s">
        <v>434</v>
      </c>
      <c r="W74" s="30" t="b">
        <v>1</v>
      </c>
      <c r="X74" s="1166" t="s">
        <v>66</v>
      </c>
      <c r="Y74" s="1165"/>
      <c r="Z74" s="26"/>
      <c r="AA74" s="379"/>
    </row>
    <row r="75" spans="1:27" ht="15" hidden="1" thickTop="1">
      <c r="A75" s="18"/>
      <c r="B75" s="360" t="s">
        <v>165</v>
      </c>
      <c r="C75" s="18"/>
      <c r="D75" s="18"/>
      <c r="J75" s="1154"/>
      <c r="K75" s="1170"/>
      <c r="L75" s="47"/>
      <c r="M75" s="48"/>
      <c r="N75" s="49" t="s">
        <v>71</v>
      </c>
      <c r="O75" s="50"/>
      <c r="P75" s="51">
        <f>SUM(P70:P74)</f>
        <v>0</v>
      </c>
      <c r="Q75" s="52"/>
      <c r="R75" s="188"/>
      <c r="S75" s="188"/>
      <c r="T75" s="1184"/>
      <c r="U75" s="1170"/>
      <c r="V75" s="47"/>
      <c r="W75" s="48"/>
      <c r="X75" s="49" t="s">
        <v>71</v>
      </c>
      <c r="Y75" s="50"/>
      <c r="Z75" s="51">
        <f>SUM(Z70:Z74)</f>
        <v>0</v>
      </c>
      <c r="AA75" s="380"/>
    </row>
    <row r="76" spans="1:27" ht="14.25" hidden="1">
      <c r="A76" s="18"/>
      <c r="B76" s="361"/>
      <c r="C76" s="18"/>
      <c r="D76" s="18"/>
      <c r="J76" s="1154"/>
      <c r="K76" s="59"/>
      <c r="L76" s="60"/>
      <c r="M76" s="60" t="s">
        <v>73</v>
      </c>
      <c r="N76" s="366" t="s">
        <v>447</v>
      </c>
      <c r="O76" s="60" t="s">
        <v>75</v>
      </c>
      <c r="P76" s="369" t="s">
        <v>447</v>
      </c>
      <c r="Q76" s="63" t="str">
        <f>N76</f>
        <v>I</v>
      </c>
      <c r="R76" s="188"/>
      <c r="S76" s="188"/>
      <c r="T76" s="1184"/>
      <c r="U76" s="59"/>
      <c r="V76" s="60"/>
      <c r="W76" s="60" t="s">
        <v>73</v>
      </c>
      <c r="X76" s="366" t="s">
        <v>450</v>
      </c>
      <c r="Y76" s="60" t="s">
        <v>75</v>
      </c>
      <c r="Z76" s="369" t="s">
        <v>450</v>
      </c>
      <c r="AA76" s="381" t="str">
        <f>X76</f>
        <v>L</v>
      </c>
    </row>
    <row r="77" spans="1:27" ht="14.25" hidden="1">
      <c r="A77" s="18"/>
      <c r="B77" s="362">
        <v>5.0000000000000001E-3</v>
      </c>
      <c r="C77" s="185">
        <v>0.05</v>
      </c>
      <c r="D77" s="18"/>
      <c r="J77" s="1154"/>
      <c r="K77" s="66"/>
      <c r="L77" s="67"/>
      <c r="M77" s="67" t="s">
        <v>84</v>
      </c>
      <c r="N77" s="367" t="s">
        <v>447</v>
      </c>
      <c r="O77" s="69" t="s">
        <v>85</v>
      </c>
      <c r="P77" s="370" t="s">
        <v>447</v>
      </c>
      <c r="Q77" s="71" t="str">
        <f>P76</f>
        <v>I</v>
      </c>
      <c r="R77" s="188"/>
      <c r="S77" s="188"/>
      <c r="T77" s="1184"/>
      <c r="U77" s="66"/>
      <c r="V77" s="67"/>
      <c r="W77" s="67" t="s">
        <v>84</v>
      </c>
      <c r="X77" s="367" t="s">
        <v>450</v>
      </c>
      <c r="Y77" s="69" t="s">
        <v>85</v>
      </c>
      <c r="Z77" s="370" t="s">
        <v>450</v>
      </c>
      <c r="AA77" s="382" t="str">
        <f>Z76</f>
        <v>L</v>
      </c>
    </row>
    <row r="78" spans="1:27" ht="14.25" hidden="1">
      <c r="A78" s="18"/>
      <c r="B78" s="362">
        <v>0.01</v>
      </c>
      <c r="C78" s="185">
        <v>0.1</v>
      </c>
      <c r="D78" s="18"/>
      <c r="J78" s="1154"/>
      <c r="K78" s="66"/>
      <c r="L78" s="67"/>
      <c r="M78" s="67" t="s">
        <v>119</v>
      </c>
      <c r="N78" s="368" t="s">
        <v>447</v>
      </c>
      <c r="O78" s="75"/>
      <c r="P78" s="76" t="str">
        <f>N78</f>
        <v>I</v>
      </c>
      <c r="Q78" s="71" t="str">
        <f>N77</f>
        <v>I</v>
      </c>
      <c r="R78" s="188"/>
      <c r="S78" s="188"/>
      <c r="T78" s="1184"/>
      <c r="U78" s="66"/>
      <c r="V78" s="67"/>
      <c r="W78" s="67" t="s">
        <v>119</v>
      </c>
      <c r="X78" s="368" t="s">
        <v>450</v>
      </c>
      <c r="Y78" s="75"/>
      <c r="Z78" s="76" t="str">
        <f>X78</f>
        <v>L</v>
      </c>
      <c r="AA78" s="382" t="str">
        <f>X77</f>
        <v>L</v>
      </c>
    </row>
    <row r="79" spans="1:27" ht="15" hidden="1" thickBot="1">
      <c r="A79" s="18"/>
      <c r="B79" s="362">
        <v>1.4999999999999999E-2</v>
      </c>
      <c r="C79" s="185">
        <v>0.15</v>
      </c>
      <c r="D79" s="18"/>
      <c r="J79" s="1155"/>
      <c r="K79" s="385"/>
      <c r="L79" s="386"/>
      <c r="M79" s="387"/>
      <c r="N79" s="388"/>
      <c r="O79" s="389"/>
      <c r="P79" s="390"/>
      <c r="Q79" s="391" t="str">
        <f>P77</f>
        <v>I</v>
      </c>
      <c r="R79" s="392"/>
      <c r="S79" s="393"/>
      <c r="T79" s="1185"/>
      <c r="U79" s="385"/>
      <c r="V79" s="386"/>
      <c r="W79" s="387" t="s">
        <v>91</v>
      </c>
      <c r="X79" s="394"/>
      <c r="Y79" s="389"/>
      <c r="Z79" s="390"/>
      <c r="AA79" s="395" t="str">
        <f>Z77</f>
        <v>L</v>
      </c>
    </row>
    <row r="80" spans="1:27" ht="13.5" hidden="1" thickTop="1">
      <c r="A80" s="18"/>
      <c r="B80" s="362">
        <v>1.7500000000000002E-2</v>
      </c>
      <c r="C80" s="185">
        <v>0.2</v>
      </c>
      <c r="D80" s="18"/>
    </row>
    <row r="81" spans="1:4" hidden="1">
      <c r="A81" s="18"/>
      <c r="B81" s="359">
        <v>0.02</v>
      </c>
      <c r="C81" s="185">
        <v>0.25</v>
      </c>
      <c r="D81" s="18"/>
    </row>
    <row r="82" spans="1:4" hidden="1">
      <c r="A82" s="18"/>
      <c r="B82" s="359">
        <v>0.03</v>
      </c>
      <c r="C82" s="185">
        <v>0.3</v>
      </c>
      <c r="D82" s="18"/>
    </row>
    <row r="83" spans="1:4" hidden="1">
      <c r="A83" s="18"/>
      <c r="B83" s="359">
        <v>0.04</v>
      </c>
      <c r="C83" s="185">
        <v>0.35</v>
      </c>
      <c r="D83" s="18"/>
    </row>
    <row r="84" spans="1:4" hidden="1">
      <c r="A84" s="18"/>
      <c r="B84" s="359">
        <v>0.05</v>
      </c>
      <c r="C84" s="185">
        <v>0.4</v>
      </c>
      <c r="D84" s="18"/>
    </row>
    <row r="85" spans="1:4" hidden="1">
      <c r="A85" s="18"/>
      <c r="B85" s="359">
        <v>0.06</v>
      </c>
      <c r="C85" s="185">
        <v>0.45</v>
      </c>
      <c r="D85" s="18"/>
    </row>
    <row r="86" spans="1:4" hidden="1">
      <c r="A86" s="18"/>
      <c r="B86" s="359">
        <v>7.0000000000000007E-2</v>
      </c>
      <c r="C86" s="185">
        <v>0.5</v>
      </c>
      <c r="D86" s="18"/>
    </row>
    <row r="87" spans="1:4" hidden="1">
      <c r="A87" s="18"/>
      <c r="B87" s="185">
        <v>0.08</v>
      </c>
      <c r="C87" s="185">
        <v>0.55000000000000004</v>
      </c>
      <c r="D87" s="18"/>
    </row>
    <row r="88" spans="1:4" hidden="1">
      <c r="A88" s="18"/>
      <c r="B88" s="185">
        <v>0.09</v>
      </c>
      <c r="C88" s="185">
        <v>0.6</v>
      </c>
      <c r="D88" s="18"/>
    </row>
    <row r="89" spans="1:4" hidden="1">
      <c r="A89" s="18"/>
      <c r="B89" s="185">
        <v>0.1</v>
      </c>
      <c r="C89" s="185">
        <v>0.65</v>
      </c>
      <c r="D89" s="18"/>
    </row>
    <row r="90" spans="1:4" hidden="1">
      <c r="A90" s="18"/>
      <c r="B90" s="185">
        <v>0.11</v>
      </c>
      <c r="C90" s="185">
        <v>0.7</v>
      </c>
      <c r="D90" s="18"/>
    </row>
    <row r="91" spans="1:4" hidden="1">
      <c r="A91" s="18"/>
      <c r="B91" s="185">
        <v>0.12</v>
      </c>
      <c r="C91" s="185">
        <v>0.75</v>
      </c>
      <c r="D91" s="18"/>
    </row>
    <row r="92" spans="1:4" hidden="1">
      <c r="A92" s="18"/>
      <c r="B92" s="185">
        <v>0.13</v>
      </c>
      <c r="C92" s="185">
        <v>0.8</v>
      </c>
      <c r="D92" s="18"/>
    </row>
    <row r="93" spans="1:4" hidden="1">
      <c r="A93" s="18"/>
      <c r="B93" s="185">
        <v>0.14000000000000001</v>
      </c>
      <c r="C93" s="185">
        <v>0.85</v>
      </c>
      <c r="D93" s="18"/>
    </row>
    <row r="94" spans="1:4" hidden="1">
      <c r="A94" s="18"/>
      <c r="B94" s="185">
        <v>0.15</v>
      </c>
      <c r="C94" s="185">
        <v>0.9</v>
      </c>
      <c r="D94" s="18"/>
    </row>
    <row r="95" spans="1:4" hidden="1">
      <c r="A95" s="18"/>
      <c r="B95" s="185">
        <v>0.16</v>
      </c>
      <c r="C95" s="185">
        <v>0.95</v>
      </c>
      <c r="D95" s="18"/>
    </row>
    <row r="96" spans="1:4" hidden="1">
      <c r="A96" s="18"/>
      <c r="B96" s="185">
        <v>0.17</v>
      </c>
      <c r="C96" s="185">
        <v>1</v>
      </c>
      <c r="D96" s="18"/>
    </row>
    <row r="97" spans="1:4" hidden="1">
      <c r="A97" s="18"/>
      <c r="B97" s="185">
        <v>0.18</v>
      </c>
      <c r="C97" s="18"/>
      <c r="D97" s="18"/>
    </row>
    <row r="98" spans="1:4" hidden="1">
      <c r="A98" s="18"/>
      <c r="B98" s="185">
        <v>0.19</v>
      </c>
      <c r="C98" s="18"/>
      <c r="D98" s="18"/>
    </row>
    <row r="99" spans="1:4" hidden="1">
      <c r="A99" s="18"/>
      <c r="B99" s="185">
        <v>0.2</v>
      </c>
      <c r="C99" s="18"/>
      <c r="D99" s="18"/>
    </row>
    <row r="100" spans="1:4" hidden="1">
      <c r="A100" s="18"/>
      <c r="B100" s="185">
        <v>0.21</v>
      </c>
      <c r="C100" s="18"/>
      <c r="D100" s="18"/>
    </row>
    <row r="101" spans="1:4" hidden="1">
      <c r="A101" s="18"/>
      <c r="B101" s="185">
        <v>0.22</v>
      </c>
      <c r="C101" s="18"/>
      <c r="D101" s="18"/>
    </row>
    <row r="102" spans="1:4" hidden="1">
      <c r="A102" s="18"/>
      <c r="B102" s="185">
        <v>0.23</v>
      </c>
      <c r="C102" s="18"/>
      <c r="D102" s="18"/>
    </row>
    <row r="103" spans="1:4" hidden="1">
      <c r="A103" s="18"/>
      <c r="B103" s="185">
        <v>0.24</v>
      </c>
      <c r="C103" s="18"/>
      <c r="D103" s="18"/>
    </row>
    <row r="104" spans="1:4" hidden="1">
      <c r="A104" s="18"/>
      <c r="B104" s="185">
        <v>0.25</v>
      </c>
      <c r="C104" s="18"/>
      <c r="D104" s="18"/>
    </row>
    <row r="105" spans="1:4" hidden="1">
      <c r="A105" s="18"/>
      <c r="B105" s="185">
        <v>0.26</v>
      </c>
      <c r="C105" s="18"/>
      <c r="D105" s="18"/>
    </row>
    <row r="106" spans="1:4" hidden="1">
      <c r="A106" s="18"/>
      <c r="B106" s="185">
        <v>0.27</v>
      </c>
      <c r="C106" s="18"/>
      <c r="D106" s="18"/>
    </row>
    <row r="107" spans="1:4" hidden="1">
      <c r="A107" s="18"/>
      <c r="B107" s="185">
        <v>0.28000000000000003</v>
      </c>
      <c r="C107" s="18"/>
      <c r="D107" s="18"/>
    </row>
    <row r="108" spans="1:4" hidden="1">
      <c r="A108" s="18"/>
      <c r="B108" s="185">
        <v>0.28999999999999998</v>
      </c>
      <c r="C108" s="18"/>
      <c r="D108" s="18"/>
    </row>
    <row r="109" spans="1:4" hidden="1">
      <c r="A109" s="18"/>
      <c r="B109" s="185">
        <v>0.3</v>
      </c>
      <c r="C109" s="18"/>
      <c r="D109" s="18"/>
    </row>
    <row r="110" spans="1:4" hidden="1">
      <c r="A110" s="18"/>
      <c r="B110" s="185">
        <v>0.31</v>
      </c>
      <c r="C110" s="18"/>
      <c r="D110" s="18"/>
    </row>
    <row r="111" spans="1:4" hidden="1">
      <c r="A111" s="18"/>
      <c r="B111" s="185">
        <v>0.32</v>
      </c>
      <c r="C111" s="18"/>
      <c r="D111" s="18"/>
    </row>
    <row r="112" spans="1:4" hidden="1">
      <c r="A112" s="18"/>
      <c r="B112" s="185">
        <v>0.33</v>
      </c>
      <c r="C112" s="18"/>
      <c r="D112" s="18"/>
    </row>
    <row r="113" spans="1:4" hidden="1">
      <c r="A113" s="18"/>
      <c r="B113" s="185">
        <v>0.34</v>
      </c>
      <c r="C113" s="18"/>
      <c r="D113" s="18"/>
    </row>
    <row r="114" spans="1:4" hidden="1">
      <c r="A114" s="18"/>
      <c r="B114" s="185">
        <v>0.35</v>
      </c>
      <c r="C114" s="18"/>
      <c r="D114" s="18"/>
    </row>
    <row r="115" spans="1:4" hidden="1">
      <c r="A115" s="18"/>
      <c r="B115" s="185">
        <v>0.36</v>
      </c>
      <c r="C115" s="18"/>
      <c r="D115" s="18"/>
    </row>
    <row r="116" spans="1:4" hidden="1">
      <c r="A116" s="18"/>
      <c r="B116" s="185">
        <v>0.37</v>
      </c>
      <c r="C116" s="18"/>
      <c r="D116" s="18"/>
    </row>
    <row r="117" spans="1:4" hidden="1">
      <c r="A117" s="18"/>
      <c r="B117" s="185">
        <v>0.38</v>
      </c>
      <c r="C117" s="18"/>
      <c r="D117" s="18"/>
    </row>
    <row r="118" spans="1:4" hidden="1">
      <c r="A118" s="18"/>
      <c r="B118" s="185">
        <v>0.39</v>
      </c>
      <c r="C118" s="18"/>
      <c r="D118" s="18"/>
    </row>
    <row r="119" spans="1:4" hidden="1">
      <c r="A119" s="18"/>
      <c r="B119" s="185">
        <v>0.4</v>
      </c>
      <c r="C119" s="18"/>
      <c r="D119" s="18"/>
    </row>
    <row r="120" spans="1:4" hidden="1">
      <c r="A120" s="18"/>
      <c r="B120" s="185">
        <v>0.41</v>
      </c>
      <c r="C120" s="18"/>
      <c r="D120" s="18"/>
    </row>
    <row r="121" spans="1:4" hidden="1">
      <c r="A121" s="18"/>
      <c r="B121" s="185">
        <v>0.42</v>
      </c>
      <c r="C121" s="18"/>
      <c r="D121" s="18"/>
    </row>
    <row r="122" spans="1:4" hidden="1">
      <c r="A122" s="18"/>
      <c r="B122" s="185">
        <v>0.43</v>
      </c>
      <c r="C122" s="18"/>
      <c r="D122" s="18"/>
    </row>
    <row r="123" spans="1:4" hidden="1">
      <c r="A123" s="18"/>
      <c r="B123" s="185">
        <v>0.44</v>
      </c>
      <c r="C123" s="18"/>
      <c r="D123" s="18"/>
    </row>
    <row r="124" spans="1:4" hidden="1">
      <c r="A124" s="18"/>
      <c r="B124" s="185">
        <v>0.45</v>
      </c>
      <c r="C124" s="18"/>
      <c r="D124" s="18"/>
    </row>
    <row r="125" spans="1:4" hidden="1">
      <c r="A125" s="18"/>
      <c r="B125" s="185">
        <v>0.46</v>
      </c>
      <c r="C125" s="18"/>
      <c r="D125" s="18"/>
    </row>
    <row r="126" spans="1:4" hidden="1">
      <c r="A126" s="18"/>
      <c r="B126" s="185">
        <v>0.47</v>
      </c>
      <c r="C126" s="18"/>
      <c r="D126" s="18"/>
    </row>
    <row r="127" spans="1:4" hidden="1">
      <c r="A127" s="18"/>
      <c r="B127" s="185">
        <v>0.48</v>
      </c>
      <c r="C127" s="18"/>
      <c r="D127" s="18"/>
    </row>
    <row r="128" spans="1:4" hidden="1">
      <c r="A128" s="18"/>
      <c r="B128" s="185">
        <v>0.49</v>
      </c>
      <c r="C128" s="18"/>
      <c r="D128" s="18"/>
    </row>
    <row r="129" spans="1:4" hidden="1">
      <c r="A129" s="18"/>
      <c r="B129" s="185">
        <v>0.5</v>
      </c>
      <c r="C129" s="18"/>
      <c r="D129" s="18"/>
    </row>
    <row r="130" spans="1:4" hidden="1">
      <c r="A130" s="18"/>
      <c r="B130" s="185">
        <v>0.51</v>
      </c>
      <c r="C130" s="18"/>
      <c r="D130" s="18"/>
    </row>
    <row r="131" spans="1:4" hidden="1">
      <c r="A131" s="18"/>
      <c r="B131" s="185">
        <v>0.52</v>
      </c>
      <c r="C131" s="18"/>
      <c r="D131" s="18"/>
    </row>
    <row r="132" spans="1:4" hidden="1">
      <c r="A132" s="18"/>
      <c r="B132" s="185">
        <v>0.53</v>
      </c>
      <c r="C132" s="18"/>
      <c r="D132" s="18"/>
    </row>
    <row r="133" spans="1:4" hidden="1">
      <c r="A133" s="18"/>
      <c r="B133" s="185">
        <v>0.54</v>
      </c>
      <c r="C133" s="18"/>
      <c r="D133" s="18"/>
    </row>
    <row r="134" spans="1:4" hidden="1">
      <c r="A134" s="18"/>
      <c r="B134" s="185">
        <v>0.55000000000000004</v>
      </c>
      <c r="C134" s="18"/>
      <c r="D134" s="18"/>
    </row>
    <row r="135" spans="1:4" hidden="1">
      <c r="A135" s="18"/>
      <c r="B135" s="185">
        <v>0.56000000000000005</v>
      </c>
      <c r="C135" s="18"/>
      <c r="D135" s="18"/>
    </row>
    <row r="136" spans="1:4" hidden="1">
      <c r="A136" s="18"/>
      <c r="B136" s="185">
        <v>0.56999999999999995</v>
      </c>
      <c r="C136" s="18"/>
      <c r="D136" s="18"/>
    </row>
    <row r="137" spans="1:4" hidden="1">
      <c r="A137" s="18"/>
      <c r="B137" s="185">
        <v>0.57999999999999996</v>
      </c>
      <c r="C137" s="18"/>
      <c r="D137" s="18"/>
    </row>
    <row r="138" spans="1:4" hidden="1">
      <c r="A138" s="18"/>
      <c r="B138" s="185">
        <v>0.59</v>
      </c>
      <c r="C138" s="18"/>
      <c r="D138" s="18"/>
    </row>
    <row r="139" spans="1:4" hidden="1">
      <c r="A139" s="18"/>
      <c r="B139" s="185">
        <v>0.6</v>
      </c>
      <c r="C139" s="18"/>
      <c r="D139" s="18"/>
    </row>
    <row r="140" spans="1:4" hidden="1">
      <c r="A140" s="18"/>
      <c r="B140" s="185">
        <v>0.61</v>
      </c>
      <c r="C140" s="18"/>
      <c r="D140" s="18"/>
    </row>
    <row r="141" spans="1:4" hidden="1">
      <c r="A141" s="18"/>
      <c r="B141" s="185">
        <v>0.62</v>
      </c>
      <c r="C141" s="18"/>
      <c r="D141" s="18"/>
    </row>
    <row r="142" spans="1:4" hidden="1">
      <c r="A142" s="18"/>
      <c r="B142" s="185">
        <v>0.63</v>
      </c>
      <c r="C142" s="18"/>
      <c r="D142" s="18"/>
    </row>
    <row r="143" spans="1:4" hidden="1">
      <c r="A143" s="18"/>
      <c r="B143" s="185">
        <v>0.64</v>
      </c>
      <c r="C143" s="18"/>
      <c r="D143" s="18"/>
    </row>
    <row r="144" spans="1:4" hidden="1">
      <c r="A144" s="18"/>
      <c r="B144" s="185">
        <v>0.65</v>
      </c>
      <c r="C144" s="18"/>
      <c r="D144" s="18"/>
    </row>
    <row r="145" spans="1:4" hidden="1">
      <c r="A145" s="18"/>
      <c r="B145" s="185">
        <v>0.66</v>
      </c>
      <c r="C145" s="18"/>
      <c r="D145" s="18"/>
    </row>
    <row r="146" spans="1:4" hidden="1">
      <c r="A146" s="18"/>
      <c r="B146" s="185">
        <v>0.67</v>
      </c>
      <c r="C146" s="18"/>
      <c r="D146" s="18"/>
    </row>
    <row r="147" spans="1:4" hidden="1">
      <c r="A147" s="18"/>
      <c r="B147" s="185">
        <v>0.68</v>
      </c>
      <c r="C147" s="18"/>
      <c r="D147" s="18"/>
    </row>
    <row r="148" spans="1:4" hidden="1">
      <c r="A148" s="18"/>
      <c r="B148" s="185">
        <v>0.69</v>
      </c>
      <c r="C148" s="18"/>
      <c r="D148" s="18"/>
    </row>
    <row r="149" spans="1:4" hidden="1">
      <c r="A149" s="18"/>
      <c r="B149" s="185">
        <v>0.7</v>
      </c>
      <c r="C149" s="18"/>
      <c r="D149" s="18"/>
    </row>
    <row r="150" spans="1:4" hidden="1">
      <c r="A150" s="18"/>
      <c r="B150" s="185">
        <v>0.71</v>
      </c>
      <c r="C150" s="18"/>
      <c r="D150" s="18"/>
    </row>
    <row r="151" spans="1:4" hidden="1">
      <c r="A151" s="18"/>
      <c r="B151" s="185">
        <v>0.72</v>
      </c>
      <c r="C151" s="18"/>
      <c r="D151" s="18"/>
    </row>
    <row r="152" spans="1:4" hidden="1">
      <c r="A152" s="18"/>
      <c r="B152" s="185">
        <v>0.73</v>
      </c>
      <c r="C152" s="18"/>
      <c r="D152" s="18"/>
    </row>
    <row r="153" spans="1:4" hidden="1">
      <c r="A153" s="18"/>
      <c r="B153" s="185">
        <v>0.74</v>
      </c>
      <c r="C153" s="18"/>
      <c r="D153" s="18"/>
    </row>
    <row r="154" spans="1:4" hidden="1">
      <c r="A154" s="18"/>
      <c r="B154" s="185">
        <v>0.75</v>
      </c>
      <c r="C154" s="18"/>
      <c r="D154" s="18"/>
    </row>
    <row r="155" spans="1:4" hidden="1">
      <c r="A155" s="18"/>
      <c r="B155" s="185">
        <v>0.76</v>
      </c>
      <c r="C155" s="18"/>
      <c r="D155" s="18"/>
    </row>
    <row r="156" spans="1:4" hidden="1">
      <c r="A156" s="18"/>
      <c r="B156" s="185">
        <v>0.77</v>
      </c>
      <c r="C156" s="18"/>
      <c r="D156" s="18"/>
    </row>
    <row r="157" spans="1:4" hidden="1">
      <c r="A157" s="18"/>
      <c r="B157" s="185">
        <v>0.78</v>
      </c>
      <c r="C157" s="18"/>
      <c r="D157" s="18"/>
    </row>
    <row r="158" spans="1:4" hidden="1">
      <c r="A158" s="18"/>
      <c r="B158" s="185">
        <v>0.79</v>
      </c>
      <c r="C158" s="18"/>
      <c r="D158" s="18"/>
    </row>
    <row r="159" spans="1:4" hidden="1">
      <c r="A159" s="18"/>
      <c r="B159" s="185">
        <v>0.8</v>
      </c>
      <c r="C159" s="18"/>
      <c r="D159" s="18"/>
    </row>
    <row r="160" spans="1:4" hidden="1">
      <c r="A160" s="18"/>
      <c r="B160" s="185">
        <v>0.81</v>
      </c>
      <c r="C160" s="18"/>
      <c r="D160" s="18"/>
    </row>
    <row r="161" spans="1:4" hidden="1">
      <c r="A161" s="18"/>
      <c r="B161" s="185">
        <v>0.82</v>
      </c>
      <c r="C161" s="18"/>
      <c r="D161" s="18"/>
    </row>
    <row r="162" spans="1:4" hidden="1">
      <c r="A162" s="18"/>
      <c r="B162" s="185">
        <v>0.83</v>
      </c>
      <c r="C162" s="18"/>
      <c r="D162" s="18"/>
    </row>
    <row r="163" spans="1:4" hidden="1">
      <c r="A163" s="18"/>
      <c r="B163" s="185">
        <v>0.84</v>
      </c>
      <c r="C163" s="18"/>
      <c r="D163" s="18"/>
    </row>
    <row r="164" spans="1:4" hidden="1">
      <c r="A164" s="18"/>
      <c r="B164" s="185">
        <v>0.85</v>
      </c>
      <c r="C164" s="18"/>
      <c r="D164" s="18"/>
    </row>
    <row r="165" spans="1:4" hidden="1">
      <c r="A165" s="18"/>
      <c r="B165" s="185">
        <v>0.86</v>
      </c>
      <c r="C165" s="18"/>
      <c r="D165" s="18"/>
    </row>
    <row r="166" spans="1:4" hidden="1">
      <c r="A166" s="18"/>
      <c r="B166" s="185">
        <v>0.87</v>
      </c>
      <c r="C166" s="18"/>
      <c r="D166" s="18"/>
    </row>
    <row r="167" spans="1:4" hidden="1">
      <c r="A167" s="18"/>
      <c r="B167" s="185">
        <v>0.88</v>
      </c>
      <c r="C167" s="18"/>
      <c r="D167" s="18"/>
    </row>
    <row r="168" spans="1:4" hidden="1">
      <c r="A168" s="18"/>
      <c r="B168" s="185">
        <v>0.89</v>
      </c>
      <c r="C168" s="18"/>
      <c r="D168" s="18"/>
    </row>
    <row r="169" spans="1:4" hidden="1">
      <c r="A169" s="18"/>
      <c r="B169" s="185">
        <v>0.9</v>
      </c>
      <c r="C169" s="18"/>
      <c r="D169" s="18"/>
    </row>
    <row r="170" spans="1:4" hidden="1">
      <c r="A170" s="18"/>
      <c r="B170" s="185">
        <v>0.91</v>
      </c>
      <c r="C170" s="18"/>
      <c r="D170" s="18"/>
    </row>
    <row r="171" spans="1:4" hidden="1">
      <c r="A171" s="18"/>
      <c r="B171" s="185">
        <v>0.92</v>
      </c>
      <c r="C171" s="18"/>
      <c r="D171" s="18"/>
    </row>
    <row r="172" spans="1:4" hidden="1">
      <c r="A172" s="18"/>
      <c r="B172" s="185">
        <v>0.93</v>
      </c>
      <c r="C172" s="18"/>
      <c r="D172" s="18"/>
    </row>
    <row r="173" spans="1:4" hidden="1">
      <c r="A173" s="18"/>
      <c r="B173" s="185">
        <v>0.94</v>
      </c>
      <c r="C173" s="18"/>
      <c r="D173" s="18"/>
    </row>
    <row r="174" spans="1:4" hidden="1">
      <c r="A174" s="18"/>
      <c r="B174" s="185">
        <v>0.95</v>
      </c>
      <c r="C174" s="18"/>
      <c r="D174" s="18"/>
    </row>
    <row r="175" spans="1:4" hidden="1">
      <c r="A175" s="18"/>
      <c r="B175" s="185">
        <v>0.96</v>
      </c>
      <c r="C175" s="18"/>
      <c r="D175" s="18"/>
    </row>
    <row r="176" spans="1:4" hidden="1">
      <c r="A176" s="18"/>
      <c r="B176" s="185">
        <v>0.97</v>
      </c>
      <c r="C176" s="18"/>
      <c r="D176" s="18"/>
    </row>
    <row r="177" spans="1:4" hidden="1">
      <c r="A177" s="18"/>
      <c r="B177" s="185">
        <v>0.98</v>
      </c>
      <c r="C177" s="18"/>
      <c r="D177" s="18"/>
    </row>
    <row r="178" spans="1:4" hidden="1">
      <c r="A178" s="18"/>
      <c r="B178" s="185">
        <v>0.99</v>
      </c>
      <c r="C178" s="18"/>
      <c r="D178" s="18"/>
    </row>
    <row r="179" spans="1:4" hidden="1">
      <c r="A179" s="18"/>
      <c r="B179" s="185">
        <v>1</v>
      </c>
      <c r="C179" s="18"/>
      <c r="D179" s="18"/>
    </row>
    <row r="180" spans="1:4" ht="13.5" thickTop="1">
      <c r="A180" s="18"/>
      <c r="B180" s="18"/>
      <c r="C180" s="18"/>
      <c r="D180" s="18"/>
    </row>
    <row r="181" spans="1:4">
      <c r="A181" s="18"/>
      <c r="B181" s="18"/>
      <c r="C181" s="18"/>
      <c r="D181" s="18"/>
    </row>
    <row r="182" spans="1:4">
      <c r="A182" s="18"/>
      <c r="B182" s="18"/>
      <c r="C182" s="18"/>
      <c r="D182" s="18"/>
    </row>
    <row r="183" spans="1:4">
      <c r="A183" s="18"/>
      <c r="B183" s="18"/>
      <c r="C183" s="18"/>
      <c r="D183" s="18"/>
    </row>
    <row r="184" spans="1:4">
      <c r="A184" s="18"/>
      <c r="B184" s="18"/>
      <c r="C184" s="18"/>
      <c r="D184" s="18"/>
    </row>
    <row r="185" spans="1:4">
      <c r="A185" s="18"/>
      <c r="B185" s="18"/>
      <c r="C185" s="18"/>
      <c r="D185" s="18"/>
    </row>
    <row r="186" spans="1:4">
      <c r="A186" s="18"/>
      <c r="B186" s="18"/>
      <c r="C186" s="18"/>
      <c r="D186" s="18"/>
    </row>
    <row r="187" spans="1:4">
      <c r="A187" s="18"/>
      <c r="B187" s="18"/>
      <c r="C187" s="18"/>
      <c r="D187" s="18"/>
    </row>
    <row r="188" spans="1:4">
      <c r="A188" s="18"/>
      <c r="B188" s="18"/>
      <c r="C188" s="18"/>
      <c r="D188" s="18"/>
    </row>
    <row r="189" spans="1:4">
      <c r="A189" s="18"/>
      <c r="B189" s="18"/>
      <c r="C189" s="18"/>
      <c r="D189" s="18"/>
    </row>
    <row r="190" spans="1:4">
      <c r="A190" s="18"/>
      <c r="B190" s="18"/>
      <c r="C190" s="18"/>
      <c r="D190" s="18"/>
    </row>
    <row r="191" spans="1:4">
      <c r="A191" s="18"/>
      <c r="B191" s="18"/>
      <c r="C191" s="18"/>
      <c r="D191" s="18"/>
    </row>
    <row r="192" spans="1:4">
      <c r="A192" s="18"/>
      <c r="B192" s="18"/>
      <c r="C192" s="18"/>
      <c r="D192" s="18"/>
    </row>
    <row r="193" spans="1:4">
      <c r="A193" s="18"/>
      <c r="B193" s="18"/>
      <c r="C193" s="18"/>
      <c r="D193" s="18"/>
    </row>
    <row r="194" spans="1:4">
      <c r="A194" s="18"/>
      <c r="B194" s="18"/>
      <c r="C194" s="18"/>
      <c r="D194" s="18"/>
    </row>
    <row r="195" spans="1:4">
      <c r="A195" s="18"/>
      <c r="B195" s="18"/>
      <c r="C195" s="18"/>
      <c r="D195" s="18"/>
    </row>
    <row r="196" spans="1:4">
      <c r="A196" s="18"/>
      <c r="B196" s="18"/>
      <c r="C196" s="18"/>
      <c r="D196" s="18"/>
    </row>
    <row r="197" spans="1:4">
      <c r="A197" s="18"/>
      <c r="B197" s="18"/>
      <c r="C197" s="18"/>
      <c r="D197" s="18"/>
    </row>
    <row r="198" spans="1:4">
      <c r="A198" s="18"/>
      <c r="B198" s="18"/>
      <c r="C198" s="18"/>
      <c r="D198" s="18"/>
    </row>
    <row r="199" spans="1:4">
      <c r="A199" s="18"/>
      <c r="B199" s="18"/>
      <c r="C199" s="18"/>
      <c r="D199" s="18"/>
    </row>
    <row r="200" spans="1:4">
      <c r="A200" s="18"/>
      <c r="B200" s="18"/>
      <c r="C200" s="18"/>
      <c r="D200" s="18"/>
    </row>
    <row r="201" spans="1:4">
      <c r="A201" s="18"/>
      <c r="B201" s="18"/>
      <c r="C201" s="18"/>
      <c r="D201" s="18"/>
    </row>
    <row r="202" spans="1:4">
      <c r="A202" s="18"/>
      <c r="B202" s="18"/>
      <c r="C202" s="18"/>
      <c r="D202" s="18"/>
    </row>
    <row r="203" spans="1:4">
      <c r="A203" s="18"/>
      <c r="B203" s="18"/>
      <c r="C203" s="18"/>
      <c r="D203" s="18"/>
    </row>
    <row r="204" spans="1:4">
      <c r="A204" s="18"/>
      <c r="B204" s="18"/>
      <c r="C204" s="18"/>
      <c r="D204" s="18"/>
    </row>
    <row r="205" spans="1:4">
      <c r="A205" s="18"/>
      <c r="B205" s="18"/>
      <c r="C205" s="18"/>
      <c r="D205" s="18"/>
    </row>
    <row r="206" spans="1:4">
      <c r="A206" s="18"/>
      <c r="B206" s="18"/>
      <c r="C206" s="18"/>
      <c r="D206" s="18"/>
    </row>
    <row r="207" spans="1:4">
      <c r="A207" s="18"/>
      <c r="B207" s="18"/>
      <c r="C207" s="18"/>
      <c r="D207" s="18"/>
    </row>
    <row r="208" spans="1:4">
      <c r="A208" s="18"/>
      <c r="B208" s="18"/>
      <c r="C208" s="18"/>
      <c r="D208" s="18"/>
    </row>
    <row r="209" spans="1:4">
      <c r="A209" s="18"/>
      <c r="B209" s="18"/>
      <c r="C209" s="18"/>
      <c r="D209" s="18"/>
    </row>
    <row r="210" spans="1:4">
      <c r="A210" s="18"/>
      <c r="B210" s="18"/>
      <c r="C210" s="18"/>
      <c r="D210" s="18"/>
    </row>
    <row r="211" spans="1:4">
      <c r="A211" s="18"/>
      <c r="B211" s="18"/>
      <c r="C211" s="18"/>
      <c r="D211" s="18"/>
    </row>
    <row r="212" spans="1:4">
      <c r="A212" s="18"/>
      <c r="B212" s="18"/>
      <c r="C212" s="18"/>
      <c r="D212" s="18"/>
    </row>
    <row r="213" spans="1:4">
      <c r="A213" s="18"/>
      <c r="B213" s="18"/>
      <c r="C213" s="18"/>
      <c r="D213" s="18"/>
    </row>
    <row r="214" spans="1:4">
      <c r="A214" s="18"/>
      <c r="B214" s="18"/>
      <c r="C214" s="18"/>
      <c r="D214" s="18"/>
    </row>
    <row r="215" spans="1:4">
      <c r="A215" s="18"/>
      <c r="B215" s="18"/>
      <c r="C215" s="18"/>
      <c r="D215" s="18"/>
    </row>
    <row r="216" spans="1:4">
      <c r="A216" s="18"/>
      <c r="B216" s="18"/>
      <c r="C216" s="18"/>
      <c r="D216" s="18"/>
    </row>
    <row r="217" spans="1:4">
      <c r="A217" s="18"/>
      <c r="B217" s="18"/>
      <c r="C217" s="18"/>
      <c r="D217" s="18"/>
    </row>
    <row r="218" spans="1:4">
      <c r="A218" s="18"/>
      <c r="B218" s="18"/>
      <c r="C218" s="18"/>
      <c r="D218" s="18"/>
    </row>
    <row r="219" spans="1:4">
      <c r="A219" s="18"/>
      <c r="B219" s="18"/>
      <c r="C219" s="18"/>
      <c r="D219" s="18"/>
    </row>
    <row r="220" spans="1:4">
      <c r="A220" s="18"/>
      <c r="B220" s="18"/>
      <c r="C220" s="18"/>
      <c r="D220" s="18"/>
    </row>
    <row r="221" spans="1:4">
      <c r="A221" s="18"/>
      <c r="B221" s="18"/>
      <c r="C221" s="18"/>
      <c r="D221" s="18"/>
    </row>
    <row r="222" spans="1:4">
      <c r="A222" s="18"/>
      <c r="B222" s="18"/>
      <c r="C222" s="18"/>
      <c r="D222" s="18"/>
    </row>
    <row r="223" spans="1:4">
      <c r="A223" s="18"/>
      <c r="B223" s="18"/>
      <c r="C223" s="18"/>
      <c r="D223" s="18"/>
    </row>
    <row r="224" spans="1:4">
      <c r="A224" s="18"/>
      <c r="B224" s="18"/>
      <c r="C224" s="18"/>
      <c r="D224" s="18"/>
    </row>
    <row r="225" spans="1:4">
      <c r="A225" s="18"/>
      <c r="B225" s="18"/>
      <c r="C225" s="18"/>
      <c r="D225" s="18"/>
    </row>
    <row r="226" spans="1:4">
      <c r="A226" s="18"/>
      <c r="B226" s="18"/>
      <c r="C226" s="18"/>
      <c r="D226" s="18"/>
    </row>
    <row r="227" spans="1:4">
      <c r="A227" s="18"/>
      <c r="B227" s="18"/>
      <c r="C227" s="18"/>
      <c r="D227" s="18"/>
    </row>
    <row r="228" spans="1:4">
      <c r="A228" s="18"/>
      <c r="B228" s="18"/>
      <c r="C228" s="18"/>
      <c r="D228" s="18"/>
    </row>
    <row r="229" spans="1:4">
      <c r="A229" s="18"/>
      <c r="B229" s="18"/>
      <c r="C229" s="18"/>
      <c r="D229" s="18"/>
    </row>
    <row r="230" spans="1:4">
      <c r="A230" s="18"/>
      <c r="B230" s="18"/>
      <c r="C230" s="18"/>
      <c r="D230" s="18"/>
    </row>
    <row r="231" spans="1:4">
      <c r="A231" s="18"/>
      <c r="B231" s="18"/>
      <c r="C231" s="18"/>
      <c r="D231" s="18"/>
    </row>
    <row r="232" spans="1:4">
      <c r="A232" s="18"/>
      <c r="B232" s="18"/>
      <c r="C232" s="18"/>
      <c r="D232" s="18"/>
    </row>
    <row r="233" spans="1:4">
      <c r="A233" s="18"/>
      <c r="B233" s="18"/>
      <c r="C233" s="18"/>
      <c r="D233" s="18"/>
    </row>
    <row r="234" spans="1:4">
      <c r="A234" s="18"/>
      <c r="B234" s="18"/>
      <c r="C234" s="18"/>
      <c r="D234" s="18"/>
    </row>
    <row r="235" spans="1:4">
      <c r="A235" s="18"/>
      <c r="B235" s="18"/>
      <c r="C235" s="18"/>
      <c r="D235" s="18"/>
    </row>
    <row r="236" spans="1:4">
      <c r="A236" s="18"/>
      <c r="B236" s="18"/>
      <c r="C236" s="18"/>
      <c r="D236" s="18"/>
    </row>
    <row r="237" spans="1:4">
      <c r="A237" s="18"/>
      <c r="B237" s="18"/>
      <c r="C237" s="18"/>
      <c r="D237" s="18"/>
    </row>
    <row r="238" spans="1:4">
      <c r="A238" s="18"/>
      <c r="B238" s="18"/>
      <c r="C238" s="18"/>
      <c r="D238" s="18"/>
    </row>
    <row r="239" spans="1:4">
      <c r="A239" s="18"/>
      <c r="B239" s="18"/>
      <c r="C239" s="18"/>
      <c r="D239" s="18"/>
    </row>
    <row r="240" spans="1:4">
      <c r="A240" s="18"/>
      <c r="B240" s="18"/>
      <c r="C240" s="18"/>
      <c r="D240" s="18"/>
    </row>
    <row r="241" spans="1:4">
      <c r="A241" s="18"/>
      <c r="B241" s="18"/>
      <c r="C241" s="18"/>
      <c r="D241" s="18"/>
    </row>
    <row r="242" spans="1:4">
      <c r="A242" s="18"/>
      <c r="B242" s="18"/>
      <c r="C242" s="18"/>
      <c r="D242" s="18"/>
    </row>
    <row r="243" spans="1:4">
      <c r="A243" s="18"/>
      <c r="B243" s="18"/>
      <c r="C243" s="18"/>
      <c r="D243" s="18"/>
    </row>
    <row r="244" spans="1:4">
      <c r="A244" s="18"/>
      <c r="B244" s="18"/>
      <c r="C244" s="18"/>
      <c r="D244" s="18"/>
    </row>
    <row r="245" spans="1:4">
      <c r="A245" s="18"/>
      <c r="B245" s="18"/>
      <c r="C245" s="18"/>
      <c r="D245" s="18"/>
    </row>
    <row r="246" spans="1:4">
      <c r="A246" s="18"/>
      <c r="B246" s="18"/>
      <c r="C246" s="18"/>
      <c r="D246" s="18"/>
    </row>
    <row r="247" spans="1:4">
      <c r="A247" s="18"/>
      <c r="B247" s="18"/>
      <c r="C247" s="18"/>
      <c r="D247" s="18"/>
    </row>
    <row r="248" spans="1:4">
      <c r="A248" s="18"/>
      <c r="B248" s="18"/>
      <c r="C248" s="18"/>
      <c r="D248" s="18"/>
    </row>
    <row r="249" spans="1:4">
      <c r="A249" s="18"/>
      <c r="B249" s="18"/>
      <c r="C249" s="18"/>
      <c r="D249" s="18"/>
    </row>
    <row r="250" spans="1:4">
      <c r="A250" s="18"/>
      <c r="B250" s="18"/>
      <c r="C250" s="18"/>
      <c r="D250" s="18"/>
    </row>
    <row r="251" spans="1:4">
      <c r="A251" s="18"/>
      <c r="B251" s="18"/>
      <c r="C251" s="18"/>
      <c r="D251" s="18"/>
    </row>
    <row r="252" spans="1:4">
      <c r="A252" s="18"/>
      <c r="B252" s="18"/>
      <c r="C252" s="18"/>
      <c r="D252" s="18"/>
    </row>
    <row r="253" spans="1:4">
      <c r="A253" s="18"/>
      <c r="B253" s="18"/>
      <c r="C253" s="18"/>
      <c r="D253" s="18"/>
    </row>
    <row r="254" spans="1:4">
      <c r="A254" s="18"/>
      <c r="B254" s="18"/>
      <c r="C254" s="18"/>
      <c r="D254" s="18"/>
    </row>
    <row r="255" spans="1:4">
      <c r="A255" s="18"/>
      <c r="B255" s="18"/>
      <c r="C255" s="18"/>
      <c r="D255" s="18"/>
    </row>
    <row r="256" spans="1:4">
      <c r="A256" s="18"/>
      <c r="B256" s="18"/>
      <c r="C256" s="18"/>
      <c r="D256" s="18"/>
    </row>
    <row r="257" spans="1:4">
      <c r="A257" s="18"/>
      <c r="B257" s="18"/>
      <c r="C257" s="18"/>
      <c r="D257" s="18"/>
    </row>
    <row r="258" spans="1:4">
      <c r="A258" s="18"/>
      <c r="B258" s="18"/>
      <c r="C258" s="18"/>
      <c r="D258" s="18"/>
    </row>
    <row r="259" spans="1:4">
      <c r="A259" s="18"/>
      <c r="B259" s="18"/>
      <c r="C259" s="18"/>
      <c r="D259" s="18"/>
    </row>
    <row r="260" spans="1:4">
      <c r="A260" s="18"/>
      <c r="B260" s="18"/>
      <c r="C260" s="18"/>
      <c r="D260" s="18"/>
    </row>
    <row r="261" spans="1:4">
      <c r="A261" s="18"/>
      <c r="B261" s="18"/>
      <c r="C261" s="18"/>
      <c r="D261" s="18"/>
    </row>
    <row r="262" spans="1:4">
      <c r="A262" s="18"/>
      <c r="B262" s="18"/>
      <c r="C262" s="18"/>
      <c r="D262" s="18"/>
    </row>
    <row r="263" spans="1:4">
      <c r="A263" s="18"/>
      <c r="B263" s="18"/>
      <c r="C263" s="18"/>
      <c r="D263" s="18"/>
    </row>
    <row r="264" spans="1:4">
      <c r="A264" s="18"/>
      <c r="B264" s="18"/>
      <c r="C264" s="18"/>
      <c r="D264" s="18"/>
    </row>
    <row r="265" spans="1:4">
      <c r="A265" s="18"/>
      <c r="B265" s="18"/>
      <c r="C265" s="18"/>
      <c r="D265" s="18"/>
    </row>
    <row r="266" spans="1:4">
      <c r="A266" s="18"/>
      <c r="B266" s="18"/>
      <c r="C266" s="18"/>
      <c r="D266" s="18"/>
    </row>
    <row r="267" spans="1:4">
      <c r="A267" s="18"/>
      <c r="B267" s="18"/>
      <c r="C267" s="18"/>
      <c r="D267" s="18"/>
    </row>
    <row r="268" spans="1:4">
      <c r="A268" s="18"/>
      <c r="B268" s="18"/>
      <c r="C268" s="18"/>
      <c r="D268" s="18"/>
    </row>
    <row r="269" spans="1:4">
      <c r="A269" s="18"/>
      <c r="B269" s="18"/>
      <c r="C269" s="18"/>
      <c r="D269" s="18"/>
    </row>
    <row r="270" spans="1:4">
      <c r="A270" s="18"/>
      <c r="B270" s="18"/>
      <c r="C270" s="18"/>
      <c r="D270" s="18"/>
    </row>
    <row r="271" spans="1:4">
      <c r="A271" s="18"/>
      <c r="B271" s="18"/>
      <c r="C271" s="18"/>
      <c r="D271" s="18"/>
    </row>
    <row r="272" spans="1:4">
      <c r="A272" s="18"/>
      <c r="B272" s="18"/>
      <c r="C272" s="18"/>
      <c r="D272" s="18"/>
    </row>
    <row r="273" spans="1:4">
      <c r="A273" s="18"/>
      <c r="B273" s="18"/>
      <c r="C273" s="18"/>
      <c r="D273" s="18"/>
    </row>
    <row r="274" spans="1:4">
      <c r="A274" s="18"/>
      <c r="B274" s="18"/>
      <c r="C274" s="18"/>
      <c r="D274" s="18"/>
    </row>
    <row r="275" spans="1:4">
      <c r="A275" s="18"/>
      <c r="B275" s="18"/>
      <c r="C275" s="18"/>
      <c r="D275" s="18"/>
    </row>
    <row r="276" spans="1:4">
      <c r="A276" s="18"/>
      <c r="B276" s="18"/>
      <c r="C276" s="18"/>
      <c r="D276" s="18"/>
    </row>
    <row r="277" spans="1:4">
      <c r="A277" s="18"/>
      <c r="B277" s="18"/>
      <c r="C277" s="18"/>
      <c r="D277" s="18"/>
    </row>
    <row r="278" spans="1:4">
      <c r="A278" s="18"/>
      <c r="B278" s="18"/>
      <c r="C278" s="18"/>
      <c r="D278" s="18"/>
    </row>
    <row r="279" spans="1:4">
      <c r="A279" s="18"/>
      <c r="B279" s="18"/>
      <c r="C279" s="18"/>
      <c r="D279" s="18"/>
    </row>
    <row r="280" spans="1:4">
      <c r="A280" s="18"/>
      <c r="B280" s="18"/>
      <c r="C280" s="18"/>
      <c r="D280" s="18"/>
    </row>
    <row r="281" spans="1:4">
      <c r="A281" s="18"/>
      <c r="B281" s="18"/>
      <c r="C281" s="18"/>
      <c r="D281" s="18"/>
    </row>
    <row r="282" spans="1:4">
      <c r="A282" s="18"/>
      <c r="B282" s="18"/>
      <c r="C282" s="18"/>
      <c r="D282" s="18"/>
    </row>
    <row r="283" spans="1:4">
      <c r="A283" s="18"/>
      <c r="B283" s="18"/>
      <c r="C283" s="18"/>
      <c r="D283" s="18"/>
    </row>
    <row r="284" spans="1:4">
      <c r="A284" s="18"/>
      <c r="B284" s="18"/>
      <c r="C284" s="18"/>
      <c r="D284" s="18"/>
    </row>
    <row r="285" spans="1:4">
      <c r="A285" s="18"/>
      <c r="B285" s="18"/>
      <c r="C285" s="18"/>
      <c r="D285" s="18"/>
    </row>
    <row r="286" spans="1:4">
      <c r="A286" s="18"/>
      <c r="B286" s="18"/>
      <c r="C286" s="18"/>
      <c r="D286" s="18"/>
    </row>
    <row r="287" spans="1:4">
      <c r="A287" s="18"/>
      <c r="B287" s="18"/>
      <c r="C287" s="18"/>
      <c r="D287" s="18"/>
    </row>
    <row r="288" spans="1:4">
      <c r="A288" s="18"/>
      <c r="B288" s="18"/>
      <c r="C288" s="18"/>
      <c r="D288" s="18"/>
    </row>
    <row r="289" spans="1:4">
      <c r="A289" s="18"/>
      <c r="B289" s="18"/>
      <c r="C289" s="18"/>
      <c r="D289" s="18"/>
    </row>
    <row r="290" spans="1:4">
      <c r="A290" s="18"/>
      <c r="B290" s="18"/>
      <c r="C290" s="18"/>
      <c r="D290" s="18"/>
    </row>
    <row r="291" spans="1:4">
      <c r="A291" s="18"/>
      <c r="B291" s="18"/>
      <c r="C291" s="18"/>
      <c r="D291" s="18"/>
    </row>
    <row r="292" spans="1:4">
      <c r="A292" s="18"/>
      <c r="B292" s="18"/>
      <c r="C292" s="18"/>
      <c r="D292" s="18"/>
    </row>
    <row r="293" spans="1:4">
      <c r="A293" s="18"/>
      <c r="B293" s="18"/>
      <c r="C293" s="18"/>
      <c r="D293" s="18"/>
    </row>
    <row r="294" spans="1:4">
      <c r="A294" s="18"/>
      <c r="B294" s="18"/>
      <c r="C294" s="18"/>
      <c r="D294" s="18"/>
    </row>
    <row r="295" spans="1:4">
      <c r="A295" s="18"/>
      <c r="B295" s="18"/>
      <c r="C295" s="18"/>
      <c r="D295" s="18"/>
    </row>
    <row r="296" spans="1:4">
      <c r="A296" s="18"/>
      <c r="B296" s="18"/>
      <c r="C296" s="18"/>
      <c r="D296" s="18"/>
    </row>
    <row r="297" spans="1:4">
      <c r="A297" s="18"/>
      <c r="B297" s="18"/>
      <c r="C297" s="18"/>
      <c r="D297" s="18"/>
    </row>
    <row r="298" spans="1:4">
      <c r="A298" s="18"/>
      <c r="B298" s="18"/>
      <c r="C298" s="18"/>
      <c r="D298" s="18"/>
    </row>
    <row r="299" spans="1:4">
      <c r="A299" s="18"/>
      <c r="B299" s="18"/>
      <c r="C299" s="18"/>
      <c r="D299" s="18"/>
    </row>
    <row r="300" spans="1:4">
      <c r="A300" s="18"/>
      <c r="B300" s="18"/>
      <c r="C300" s="18"/>
      <c r="D300" s="18"/>
    </row>
    <row r="301" spans="1:4">
      <c r="A301" s="18"/>
      <c r="B301" s="18"/>
      <c r="C301" s="18"/>
      <c r="D301" s="18"/>
    </row>
    <row r="302" spans="1:4">
      <c r="A302" s="18"/>
      <c r="B302" s="18"/>
      <c r="C302" s="18"/>
      <c r="D302" s="18"/>
    </row>
    <row r="303" spans="1:4">
      <c r="A303" s="18"/>
      <c r="B303" s="18"/>
      <c r="C303" s="18"/>
      <c r="D303" s="18"/>
    </row>
    <row r="304" spans="1:4">
      <c r="A304" s="18"/>
      <c r="B304" s="18"/>
      <c r="C304" s="18"/>
      <c r="D304" s="18"/>
    </row>
    <row r="305" spans="1:4">
      <c r="A305" s="18"/>
      <c r="B305" s="18"/>
      <c r="C305" s="18"/>
      <c r="D305" s="18"/>
    </row>
    <row r="306" spans="1:4">
      <c r="A306" s="18"/>
      <c r="B306" s="18"/>
      <c r="C306" s="18"/>
      <c r="D306" s="18"/>
    </row>
    <row r="307" spans="1:4">
      <c r="A307" s="18"/>
      <c r="B307" s="18"/>
      <c r="C307" s="18"/>
      <c r="D307" s="18"/>
    </row>
    <row r="308" spans="1:4">
      <c r="A308" s="18"/>
      <c r="B308" s="18"/>
      <c r="C308" s="18"/>
      <c r="D308" s="18"/>
    </row>
    <row r="309" spans="1:4">
      <c r="A309" s="18"/>
      <c r="B309" s="18"/>
      <c r="C309" s="18"/>
      <c r="D309" s="18"/>
    </row>
    <row r="310" spans="1:4">
      <c r="A310" s="18"/>
      <c r="B310" s="18"/>
      <c r="C310" s="18"/>
      <c r="D310" s="18"/>
    </row>
    <row r="311" spans="1:4">
      <c r="A311" s="18"/>
      <c r="B311" s="18"/>
      <c r="C311" s="18"/>
      <c r="D311" s="18"/>
    </row>
    <row r="312" spans="1:4">
      <c r="A312" s="18"/>
      <c r="B312" s="18"/>
      <c r="C312" s="18"/>
      <c r="D312" s="18"/>
    </row>
    <row r="313" spans="1:4">
      <c r="A313" s="18"/>
      <c r="B313" s="18"/>
      <c r="C313" s="18"/>
      <c r="D313" s="18"/>
    </row>
    <row r="314" spans="1:4">
      <c r="A314" s="18"/>
      <c r="B314" s="18"/>
      <c r="C314" s="18"/>
      <c r="D314" s="18"/>
    </row>
    <row r="315" spans="1:4">
      <c r="A315" s="18"/>
      <c r="B315" s="18"/>
      <c r="C315" s="18"/>
      <c r="D315" s="18"/>
    </row>
    <row r="316" spans="1:4">
      <c r="A316" s="18"/>
      <c r="B316" s="18"/>
      <c r="C316" s="18"/>
      <c r="D316" s="18"/>
    </row>
    <row r="317" spans="1:4">
      <c r="A317" s="18"/>
      <c r="B317" s="18"/>
      <c r="C317" s="18"/>
      <c r="D317" s="18"/>
    </row>
    <row r="318" spans="1:4">
      <c r="A318" s="18"/>
      <c r="B318" s="18"/>
      <c r="C318" s="18"/>
      <c r="D318" s="18"/>
    </row>
    <row r="319" spans="1:4">
      <c r="A319" s="18"/>
      <c r="B319" s="18"/>
      <c r="C319" s="18"/>
      <c r="D319" s="18"/>
    </row>
    <row r="320" spans="1:4">
      <c r="A320" s="18"/>
      <c r="B320" s="18"/>
      <c r="C320" s="18"/>
      <c r="D320" s="18"/>
    </row>
    <row r="321" spans="1:4">
      <c r="A321" s="18"/>
      <c r="B321" s="18"/>
      <c r="C321" s="18"/>
      <c r="D321" s="18"/>
    </row>
    <row r="322" spans="1:4">
      <c r="A322" s="18"/>
      <c r="B322" s="18"/>
      <c r="C322" s="18"/>
      <c r="D322" s="18"/>
    </row>
    <row r="323" spans="1:4">
      <c r="A323" s="18"/>
      <c r="B323" s="18"/>
      <c r="C323" s="18"/>
      <c r="D323" s="18"/>
    </row>
    <row r="324" spans="1:4">
      <c r="A324" s="18"/>
      <c r="B324" s="18"/>
      <c r="C324" s="18"/>
      <c r="D324" s="18"/>
    </row>
    <row r="325" spans="1:4">
      <c r="A325" s="18"/>
      <c r="B325" s="18"/>
      <c r="C325" s="18"/>
      <c r="D325" s="18"/>
    </row>
    <row r="326" spans="1:4">
      <c r="A326" s="18"/>
      <c r="B326" s="18"/>
      <c r="C326" s="18"/>
      <c r="D326" s="18"/>
    </row>
    <row r="327" spans="1:4">
      <c r="A327" s="18"/>
      <c r="B327" s="18"/>
      <c r="C327" s="18"/>
      <c r="D327" s="18"/>
    </row>
    <row r="328" spans="1:4">
      <c r="A328" s="18"/>
      <c r="B328" s="18"/>
      <c r="C328" s="18"/>
      <c r="D328" s="18"/>
    </row>
    <row r="329" spans="1:4">
      <c r="A329" s="18"/>
      <c r="B329" s="18"/>
      <c r="C329" s="18"/>
      <c r="D329" s="18"/>
    </row>
    <row r="330" spans="1:4">
      <c r="A330" s="18"/>
      <c r="B330" s="18"/>
      <c r="C330" s="18"/>
      <c r="D330" s="18"/>
    </row>
    <row r="331" spans="1:4">
      <c r="A331" s="18"/>
      <c r="B331" s="18"/>
      <c r="C331" s="18"/>
      <c r="D331" s="18"/>
    </row>
    <row r="332" spans="1:4">
      <c r="A332" s="18"/>
      <c r="B332" s="18"/>
      <c r="C332" s="18"/>
      <c r="D332" s="18"/>
    </row>
    <row r="333" spans="1:4">
      <c r="A333" s="18"/>
      <c r="B333" s="18"/>
      <c r="C333" s="18"/>
      <c r="D333" s="18"/>
    </row>
    <row r="334" spans="1:4">
      <c r="A334" s="18"/>
      <c r="B334" s="18"/>
      <c r="C334" s="18"/>
      <c r="D334" s="18"/>
    </row>
    <row r="335" spans="1:4">
      <c r="A335" s="18"/>
      <c r="B335" s="18"/>
      <c r="C335" s="18"/>
      <c r="D335" s="18"/>
    </row>
    <row r="336" spans="1:4">
      <c r="A336" s="18"/>
      <c r="B336" s="18"/>
      <c r="C336" s="18"/>
      <c r="D336" s="18"/>
    </row>
    <row r="337" spans="1:4">
      <c r="A337" s="18"/>
      <c r="B337" s="18"/>
      <c r="C337" s="18"/>
      <c r="D337" s="18"/>
    </row>
    <row r="338" spans="1:4">
      <c r="A338" s="18"/>
      <c r="B338" s="18"/>
      <c r="C338" s="18"/>
      <c r="D338" s="18"/>
    </row>
    <row r="339" spans="1:4">
      <c r="A339" s="18"/>
      <c r="B339" s="18"/>
      <c r="C339" s="18"/>
      <c r="D339" s="18"/>
    </row>
    <row r="340" spans="1:4">
      <c r="A340" s="18"/>
      <c r="B340" s="18"/>
      <c r="C340" s="18"/>
      <c r="D340" s="18"/>
    </row>
    <row r="341" spans="1:4">
      <c r="A341" s="18"/>
      <c r="B341" s="18"/>
      <c r="C341" s="18"/>
      <c r="D341" s="18"/>
    </row>
    <row r="342" spans="1:4">
      <c r="A342" s="18"/>
      <c r="B342" s="18"/>
      <c r="C342" s="18"/>
      <c r="D342" s="18"/>
    </row>
    <row r="343" spans="1:4">
      <c r="A343" s="18"/>
      <c r="B343" s="18"/>
      <c r="C343" s="18"/>
      <c r="D343" s="18"/>
    </row>
    <row r="344" spans="1:4">
      <c r="A344" s="18"/>
      <c r="B344" s="18"/>
      <c r="C344" s="18"/>
      <c r="D344" s="18"/>
    </row>
    <row r="345" spans="1:4">
      <c r="A345" s="18"/>
      <c r="B345" s="18"/>
      <c r="C345" s="18"/>
      <c r="D345" s="18"/>
    </row>
    <row r="346" spans="1:4">
      <c r="A346" s="18"/>
      <c r="B346" s="18"/>
      <c r="C346" s="18"/>
      <c r="D346" s="18"/>
    </row>
    <row r="347" spans="1:4">
      <c r="A347" s="18"/>
      <c r="B347" s="18"/>
      <c r="C347" s="18"/>
      <c r="D347" s="18"/>
    </row>
    <row r="348" spans="1:4">
      <c r="A348" s="18"/>
      <c r="B348" s="18"/>
      <c r="C348" s="18"/>
      <c r="D348" s="18"/>
    </row>
    <row r="349" spans="1:4">
      <c r="A349" s="18"/>
      <c r="B349" s="18"/>
      <c r="C349" s="18"/>
      <c r="D349" s="18"/>
    </row>
    <row r="350" spans="1:4">
      <c r="A350" s="18"/>
      <c r="B350" s="18"/>
      <c r="C350" s="18"/>
      <c r="D350" s="18"/>
    </row>
    <row r="351" spans="1:4">
      <c r="A351" s="18"/>
      <c r="B351" s="18"/>
      <c r="C351" s="18"/>
      <c r="D351" s="18"/>
    </row>
    <row r="352" spans="1:4">
      <c r="A352" s="18"/>
      <c r="B352" s="18"/>
      <c r="C352" s="18"/>
      <c r="D352" s="18"/>
    </row>
    <row r="353" spans="1:4">
      <c r="A353" s="18"/>
      <c r="B353" s="18"/>
      <c r="C353" s="18"/>
      <c r="D353" s="18"/>
    </row>
    <row r="354" spans="1:4">
      <c r="A354" s="18"/>
      <c r="B354" s="18"/>
      <c r="C354" s="18"/>
      <c r="D354" s="18"/>
    </row>
    <row r="355" spans="1:4">
      <c r="A355" s="18"/>
      <c r="B355" s="18"/>
      <c r="C355" s="18"/>
      <c r="D355" s="18"/>
    </row>
    <row r="356" spans="1:4">
      <c r="A356" s="18"/>
      <c r="B356" s="18"/>
      <c r="C356" s="18"/>
      <c r="D356" s="18"/>
    </row>
    <row r="357" spans="1:4">
      <c r="A357" s="18"/>
      <c r="B357" s="18"/>
      <c r="C357" s="18"/>
      <c r="D357" s="18"/>
    </row>
    <row r="358" spans="1:4">
      <c r="A358" s="18"/>
      <c r="B358" s="18"/>
      <c r="C358" s="18"/>
      <c r="D358" s="18"/>
    </row>
    <row r="359" spans="1:4">
      <c r="A359" s="18"/>
      <c r="B359" s="18"/>
      <c r="C359" s="18"/>
      <c r="D359" s="18"/>
    </row>
    <row r="360" spans="1:4">
      <c r="A360" s="18"/>
      <c r="B360" s="18"/>
      <c r="C360" s="18"/>
      <c r="D360" s="18"/>
    </row>
    <row r="361" spans="1:4">
      <c r="A361" s="18"/>
      <c r="B361" s="18"/>
      <c r="C361" s="18"/>
      <c r="D361" s="18"/>
    </row>
    <row r="362" spans="1:4">
      <c r="A362" s="18"/>
      <c r="B362" s="18"/>
      <c r="C362" s="18"/>
      <c r="D362" s="18"/>
    </row>
    <row r="363" spans="1:4">
      <c r="A363" s="18"/>
      <c r="B363" s="18"/>
      <c r="C363" s="18"/>
      <c r="D363" s="18"/>
    </row>
    <row r="364" spans="1:4">
      <c r="A364" s="18"/>
      <c r="B364" s="18"/>
      <c r="C364" s="18"/>
      <c r="D364" s="18"/>
    </row>
    <row r="365" spans="1:4">
      <c r="A365" s="18"/>
      <c r="B365" s="18"/>
      <c r="C365" s="18"/>
      <c r="D365" s="18"/>
    </row>
    <row r="366" spans="1:4">
      <c r="A366" s="18"/>
      <c r="B366" s="18"/>
      <c r="C366" s="18"/>
      <c r="D366" s="18"/>
    </row>
    <row r="367" spans="1:4">
      <c r="A367" s="18"/>
      <c r="B367" s="18"/>
      <c r="C367" s="18"/>
      <c r="D367" s="18"/>
    </row>
    <row r="368" spans="1:4">
      <c r="A368" s="18"/>
      <c r="B368" s="18"/>
      <c r="C368" s="18"/>
      <c r="D368" s="18"/>
    </row>
    <row r="369" spans="1:4">
      <c r="A369" s="18"/>
      <c r="B369" s="18"/>
      <c r="C369" s="18"/>
      <c r="D369" s="18"/>
    </row>
    <row r="370" spans="1:4">
      <c r="A370" s="18"/>
      <c r="B370" s="18"/>
      <c r="C370" s="18"/>
      <c r="D370" s="18"/>
    </row>
    <row r="371" spans="1:4">
      <c r="A371" s="18"/>
      <c r="B371" s="18"/>
      <c r="C371" s="18"/>
      <c r="D371" s="18"/>
    </row>
    <row r="372" spans="1:4">
      <c r="A372" s="18"/>
      <c r="B372" s="18"/>
      <c r="C372" s="18"/>
      <c r="D372" s="18"/>
    </row>
    <row r="373" spans="1:4">
      <c r="A373" s="18"/>
      <c r="B373" s="18"/>
      <c r="C373" s="18"/>
      <c r="D373" s="18"/>
    </row>
    <row r="374" spans="1:4">
      <c r="A374" s="18"/>
      <c r="B374" s="18"/>
      <c r="C374" s="18"/>
      <c r="D374" s="18"/>
    </row>
    <row r="375" spans="1:4">
      <c r="A375" s="18"/>
      <c r="B375" s="18"/>
      <c r="C375" s="18"/>
      <c r="D375" s="18"/>
    </row>
    <row r="376" spans="1:4">
      <c r="A376" s="18"/>
      <c r="B376" s="18"/>
      <c r="C376" s="18"/>
      <c r="D376" s="18"/>
    </row>
    <row r="377" spans="1:4">
      <c r="A377" s="18"/>
      <c r="B377" s="18"/>
      <c r="C377" s="18"/>
      <c r="D377" s="18"/>
    </row>
    <row r="378" spans="1:4">
      <c r="A378" s="18"/>
      <c r="B378" s="18"/>
      <c r="C378" s="18"/>
      <c r="D378" s="18"/>
    </row>
    <row r="379" spans="1:4">
      <c r="A379" s="18"/>
      <c r="B379" s="18"/>
      <c r="C379" s="18"/>
      <c r="D379" s="18"/>
    </row>
    <row r="380" spans="1:4">
      <c r="A380" s="18"/>
      <c r="B380" s="18"/>
      <c r="C380" s="18"/>
      <c r="D380" s="18"/>
    </row>
    <row r="381" spans="1:4">
      <c r="A381" s="18"/>
      <c r="B381" s="18"/>
      <c r="C381" s="18"/>
      <c r="D381" s="18"/>
    </row>
    <row r="382" spans="1:4">
      <c r="A382" s="18"/>
      <c r="B382" s="18"/>
      <c r="C382" s="18"/>
      <c r="D382" s="18"/>
    </row>
    <row r="383" spans="1:4">
      <c r="A383" s="18"/>
      <c r="B383" s="18"/>
      <c r="C383" s="18"/>
      <c r="D383" s="18"/>
    </row>
    <row r="384" spans="1:4">
      <c r="A384" s="18"/>
      <c r="B384" s="18"/>
      <c r="C384" s="18"/>
      <c r="D384" s="18"/>
    </row>
    <row r="385" spans="1:4">
      <c r="A385" s="18"/>
      <c r="B385" s="18"/>
      <c r="C385" s="18"/>
      <c r="D385" s="18"/>
    </row>
    <row r="386" spans="1:4">
      <c r="A386" s="18"/>
      <c r="B386" s="18"/>
      <c r="C386" s="18"/>
      <c r="D386" s="18"/>
    </row>
    <row r="387" spans="1:4">
      <c r="A387" s="18"/>
      <c r="B387" s="18"/>
      <c r="C387" s="18"/>
      <c r="D387" s="18"/>
    </row>
    <row r="388" spans="1:4">
      <c r="A388" s="18"/>
      <c r="B388" s="18"/>
      <c r="C388" s="18"/>
      <c r="D388" s="18"/>
    </row>
    <row r="389" spans="1:4">
      <c r="A389" s="18"/>
      <c r="B389" s="18"/>
      <c r="C389" s="18"/>
      <c r="D389" s="18"/>
    </row>
    <row r="390" spans="1:4">
      <c r="A390" s="18"/>
      <c r="B390" s="18"/>
      <c r="C390" s="18"/>
      <c r="D390" s="18"/>
    </row>
    <row r="391" spans="1:4">
      <c r="A391" s="18"/>
      <c r="B391" s="18"/>
      <c r="C391" s="18"/>
      <c r="D391" s="18"/>
    </row>
    <row r="392" spans="1:4">
      <c r="A392" s="18"/>
      <c r="B392" s="18"/>
      <c r="C392" s="18"/>
      <c r="D392" s="18"/>
    </row>
    <row r="393" spans="1:4">
      <c r="A393" s="18"/>
      <c r="B393" s="18"/>
      <c r="C393" s="18"/>
      <c r="D393" s="18"/>
    </row>
    <row r="394" spans="1:4">
      <c r="A394" s="18"/>
      <c r="B394" s="18"/>
      <c r="C394" s="18"/>
      <c r="D394" s="18"/>
    </row>
    <row r="395" spans="1:4">
      <c r="A395" s="18"/>
      <c r="B395" s="18"/>
      <c r="C395" s="18"/>
      <c r="D395" s="18"/>
    </row>
    <row r="396" spans="1:4">
      <c r="A396" s="18"/>
      <c r="B396" s="18"/>
      <c r="C396" s="18"/>
      <c r="D396" s="18"/>
    </row>
    <row r="397" spans="1:4">
      <c r="A397" s="18"/>
      <c r="B397" s="18"/>
      <c r="C397" s="18"/>
      <c r="D397" s="18"/>
    </row>
    <row r="398" spans="1:4">
      <c r="A398" s="18"/>
      <c r="B398" s="18"/>
      <c r="C398" s="18"/>
      <c r="D398" s="18"/>
    </row>
    <row r="399" spans="1:4">
      <c r="A399" s="18"/>
      <c r="B399" s="18"/>
      <c r="C399" s="18"/>
      <c r="D399" s="18"/>
    </row>
    <row r="400" spans="1:4">
      <c r="A400" s="18"/>
      <c r="B400" s="18"/>
      <c r="C400" s="18"/>
      <c r="D400" s="18"/>
    </row>
    <row r="401" spans="1:4">
      <c r="A401" s="18"/>
      <c r="B401" s="18"/>
      <c r="C401" s="18"/>
      <c r="D401" s="18"/>
    </row>
    <row r="402" spans="1:4">
      <c r="A402" s="18"/>
      <c r="B402" s="18"/>
      <c r="C402" s="18"/>
      <c r="D402" s="18"/>
    </row>
    <row r="403" spans="1:4">
      <c r="A403" s="18"/>
      <c r="B403" s="18"/>
      <c r="C403" s="18"/>
      <c r="D403" s="18"/>
    </row>
    <row r="404" spans="1:4">
      <c r="A404" s="18"/>
      <c r="B404" s="18"/>
      <c r="C404" s="18"/>
      <c r="D404" s="18"/>
    </row>
    <row r="405" spans="1:4">
      <c r="A405" s="18"/>
      <c r="B405" s="18"/>
      <c r="C405" s="18"/>
      <c r="D405" s="18"/>
    </row>
    <row r="406" spans="1:4">
      <c r="A406" s="18"/>
      <c r="B406" s="18"/>
      <c r="C406" s="18"/>
      <c r="D406" s="18"/>
    </row>
    <row r="407" spans="1:4">
      <c r="A407" s="18"/>
      <c r="B407" s="18"/>
      <c r="C407" s="18"/>
      <c r="D407" s="18"/>
    </row>
    <row r="408" spans="1:4">
      <c r="A408" s="18"/>
      <c r="B408" s="18"/>
      <c r="C408" s="18"/>
      <c r="D408" s="18"/>
    </row>
    <row r="409" spans="1:4">
      <c r="A409" s="18"/>
      <c r="B409" s="18"/>
      <c r="C409" s="18"/>
      <c r="D409" s="18"/>
    </row>
    <row r="410" spans="1:4">
      <c r="A410" s="18"/>
      <c r="B410" s="18"/>
      <c r="C410" s="18"/>
      <c r="D410" s="18"/>
    </row>
    <row r="411" spans="1:4">
      <c r="A411" s="18"/>
      <c r="B411" s="18"/>
      <c r="C411" s="18"/>
      <c r="D411" s="18"/>
    </row>
    <row r="412" spans="1:4">
      <c r="A412" s="18"/>
      <c r="B412" s="18"/>
      <c r="C412" s="18"/>
      <c r="D412" s="18"/>
    </row>
    <row r="413" spans="1:4">
      <c r="A413" s="18"/>
      <c r="B413" s="18"/>
      <c r="C413" s="18"/>
      <c r="D413" s="18"/>
    </row>
    <row r="414" spans="1:4">
      <c r="A414" s="18"/>
      <c r="B414" s="18"/>
      <c r="C414" s="18"/>
      <c r="D414" s="18"/>
    </row>
    <row r="415" spans="1:4">
      <c r="A415" s="18"/>
      <c r="B415" s="18"/>
      <c r="C415" s="18"/>
      <c r="D415" s="18"/>
    </row>
    <row r="416" spans="1:4">
      <c r="A416" s="18"/>
      <c r="B416" s="18"/>
      <c r="C416" s="18"/>
      <c r="D416" s="18"/>
    </row>
    <row r="417" spans="1:4">
      <c r="A417" s="18"/>
      <c r="B417" s="18"/>
      <c r="C417" s="18"/>
      <c r="D417" s="18"/>
    </row>
    <row r="418" spans="1:4">
      <c r="A418" s="18"/>
      <c r="B418" s="18"/>
      <c r="C418" s="18"/>
      <c r="D418" s="18"/>
    </row>
    <row r="419" spans="1:4">
      <c r="A419" s="18"/>
      <c r="B419" s="18"/>
      <c r="C419" s="18"/>
      <c r="D419" s="18"/>
    </row>
    <row r="420" spans="1:4">
      <c r="A420" s="18"/>
      <c r="B420" s="18"/>
      <c r="C420" s="18"/>
      <c r="D420" s="18"/>
    </row>
    <row r="421" spans="1:4">
      <c r="A421" s="18"/>
      <c r="B421" s="18"/>
      <c r="C421" s="18"/>
      <c r="D421" s="18"/>
    </row>
    <row r="422" spans="1:4">
      <c r="A422" s="18"/>
      <c r="B422" s="18"/>
      <c r="C422" s="18"/>
      <c r="D422" s="18"/>
    </row>
    <row r="423" spans="1:4">
      <c r="A423" s="18"/>
      <c r="B423" s="18"/>
      <c r="C423" s="18"/>
      <c r="D423" s="18"/>
    </row>
    <row r="424" spans="1:4">
      <c r="A424" s="18"/>
      <c r="B424" s="18"/>
      <c r="C424" s="18"/>
      <c r="D424" s="18"/>
    </row>
    <row r="425" spans="1:4">
      <c r="A425" s="18"/>
      <c r="B425" s="18"/>
      <c r="C425" s="18"/>
      <c r="D425" s="18"/>
    </row>
    <row r="426" spans="1:4">
      <c r="A426" s="18"/>
      <c r="B426" s="18"/>
      <c r="C426" s="18"/>
      <c r="D426" s="18"/>
    </row>
    <row r="427" spans="1:4">
      <c r="A427" s="18"/>
      <c r="B427" s="18"/>
      <c r="C427" s="18"/>
      <c r="D427" s="18"/>
    </row>
    <row r="428" spans="1:4">
      <c r="A428" s="18"/>
      <c r="B428" s="18"/>
      <c r="C428" s="18"/>
      <c r="D428" s="18"/>
    </row>
    <row r="429" spans="1:4">
      <c r="A429" s="18"/>
      <c r="B429" s="18"/>
      <c r="C429" s="18"/>
      <c r="D429" s="18"/>
    </row>
    <row r="430" spans="1:4">
      <c r="A430" s="18"/>
      <c r="B430" s="18"/>
      <c r="C430" s="18"/>
      <c r="D430" s="18"/>
    </row>
    <row r="431" spans="1:4">
      <c r="A431" s="18"/>
      <c r="B431" s="18"/>
      <c r="C431" s="18"/>
      <c r="D431" s="18"/>
    </row>
    <row r="432" spans="1:4">
      <c r="A432" s="18"/>
      <c r="B432" s="18"/>
      <c r="C432" s="18"/>
      <c r="D432" s="18"/>
    </row>
    <row r="433" spans="1:4">
      <c r="A433" s="18"/>
      <c r="B433" s="18"/>
      <c r="C433" s="18"/>
      <c r="D433" s="18"/>
    </row>
    <row r="434" spans="1:4">
      <c r="A434" s="18"/>
      <c r="B434" s="18"/>
      <c r="C434" s="18"/>
      <c r="D434" s="18"/>
    </row>
    <row r="435" spans="1:4">
      <c r="A435" s="18"/>
      <c r="B435" s="18"/>
      <c r="C435" s="18"/>
      <c r="D435" s="18"/>
    </row>
    <row r="436" spans="1:4">
      <c r="A436" s="18"/>
      <c r="B436" s="18"/>
      <c r="C436" s="18"/>
      <c r="D436" s="18"/>
    </row>
    <row r="437" spans="1:4">
      <c r="A437" s="18"/>
      <c r="B437" s="18"/>
      <c r="C437" s="18"/>
      <c r="D437" s="18"/>
    </row>
    <row r="438" spans="1:4">
      <c r="A438" s="18"/>
      <c r="B438" s="18"/>
      <c r="C438" s="18"/>
      <c r="D438" s="18"/>
    </row>
    <row r="439" spans="1:4">
      <c r="A439" s="18"/>
      <c r="B439" s="18"/>
      <c r="C439" s="18"/>
      <c r="D439" s="18"/>
    </row>
    <row r="440" spans="1:4">
      <c r="A440" s="18"/>
      <c r="B440" s="18"/>
      <c r="C440" s="18"/>
      <c r="D440" s="18"/>
    </row>
    <row r="441" spans="1:4">
      <c r="A441" s="18"/>
      <c r="B441" s="18"/>
      <c r="C441" s="18"/>
      <c r="D441" s="18"/>
    </row>
    <row r="442" spans="1:4">
      <c r="A442" s="18"/>
      <c r="B442" s="18"/>
      <c r="C442" s="18"/>
      <c r="D442" s="18"/>
    </row>
    <row r="443" spans="1:4">
      <c r="A443" s="18"/>
      <c r="B443" s="18"/>
      <c r="C443" s="18"/>
      <c r="D443" s="18"/>
    </row>
    <row r="444" spans="1:4">
      <c r="A444" s="18"/>
      <c r="B444" s="18"/>
      <c r="C444" s="18"/>
      <c r="D444" s="18"/>
    </row>
    <row r="445" spans="1:4">
      <c r="A445" s="18"/>
      <c r="B445" s="18"/>
      <c r="C445" s="18"/>
      <c r="D445" s="18"/>
    </row>
    <row r="446" spans="1:4">
      <c r="A446" s="18"/>
      <c r="B446" s="18"/>
      <c r="C446" s="18"/>
      <c r="D446" s="18"/>
    </row>
    <row r="447" spans="1:4">
      <c r="A447" s="18"/>
      <c r="B447" s="18"/>
      <c r="C447" s="18"/>
      <c r="D447" s="18"/>
    </row>
    <row r="448" spans="1:4">
      <c r="A448" s="18"/>
      <c r="B448" s="18"/>
      <c r="C448" s="18"/>
      <c r="D448" s="18"/>
    </row>
    <row r="449" spans="1:4">
      <c r="A449" s="18"/>
      <c r="B449" s="18"/>
      <c r="C449" s="18"/>
      <c r="D449" s="18"/>
    </row>
    <row r="450" spans="1:4">
      <c r="A450" s="18"/>
      <c r="B450" s="18"/>
      <c r="C450" s="18"/>
      <c r="D450" s="18"/>
    </row>
    <row r="451" spans="1:4">
      <c r="A451" s="18"/>
      <c r="B451" s="18"/>
      <c r="C451" s="18"/>
      <c r="D451" s="18"/>
    </row>
    <row r="452" spans="1:4">
      <c r="A452" s="18"/>
      <c r="B452" s="18"/>
      <c r="C452" s="18"/>
      <c r="D452" s="18"/>
    </row>
    <row r="453" spans="1:4">
      <c r="A453" s="18"/>
      <c r="B453" s="18"/>
      <c r="C453" s="18"/>
      <c r="D453" s="18"/>
    </row>
    <row r="454" spans="1:4">
      <c r="A454" s="18"/>
      <c r="B454" s="18"/>
      <c r="C454" s="18"/>
      <c r="D454" s="18"/>
    </row>
    <row r="455" spans="1:4">
      <c r="A455" s="18"/>
      <c r="B455" s="18"/>
      <c r="C455" s="18"/>
      <c r="D455" s="18"/>
    </row>
    <row r="456" spans="1:4">
      <c r="A456" s="18"/>
      <c r="B456" s="18"/>
      <c r="C456" s="18"/>
      <c r="D456" s="18"/>
    </row>
    <row r="457" spans="1:4">
      <c r="A457" s="18"/>
      <c r="B457" s="18"/>
      <c r="C457" s="18"/>
      <c r="D457" s="18"/>
    </row>
    <row r="458" spans="1:4">
      <c r="A458" s="18"/>
      <c r="B458" s="18"/>
      <c r="C458" s="18"/>
      <c r="D458" s="18"/>
    </row>
    <row r="459" spans="1:4">
      <c r="A459" s="18"/>
      <c r="B459" s="18"/>
      <c r="C459" s="18"/>
      <c r="D459" s="18"/>
    </row>
    <row r="460" spans="1:4">
      <c r="A460" s="18"/>
      <c r="B460" s="18"/>
      <c r="C460" s="18"/>
      <c r="D460" s="18"/>
    </row>
    <row r="461" spans="1:4">
      <c r="A461" s="18"/>
      <c r="B461" s="18"/>
      <c r="C461" s="18"/>
      <c r="D461" s="18"/>
    </row>
    <row r="462" spans="1:4">
      <c r="A462" s="18"/>
      <c r="B462" s="18"/>
      <c r="C462" s="18"/>
      <c r="D462" s="18"/>
    </row>
    <row r="463" spans="1:4">
      <c r="A463" s="18"/>
      <c r="B463" s="18"/>
      <c r="C463" s="18"/>
      <c r="D463" s="18"/>
    </row>
    <row r="464" spans="1:4">
      <c r="A464" s="18"/>
      <c r="B464" s="18"/>
      <c r="C464" s="18"/>
      <c r="D464" s="18"/>
    </row>
    <row r="465" spans="1:4">
      <c r="A465" s="18"/>
      <c r="B465" s="18"/>
      <c r="C465" s="18"/>
      <c r="D465" s="18"/>
    </row>
    <row r="466" spans="1:4">
      <c r="A466" s="18"/>
      <c r="B466" s="18"/>
      <c r="C466" s="18"/>
      <c r="D466" s="18"/>
    </row>
    <row r="467" spans="1:4">
      <c r="A467" s="18"/>
      <c r="B467" s="18"/>
      <c r="C467" s="18"/>
      <c r="D467" s="18"/>
    </row>
    <row r="468" spans="1:4">
      <c r="A468" s="18"/>
      <c r="B468" s="18"/>
      <c r="C468" s="18"/>
      <c r="D468" s="18"/>
    </row>
    <row r="469" spans="1:4">
      <c r="A469" s="18"/>
      <c r="B469" s="18"/>
      <c r="C469" s="18"/>
      <c r="D469" s="18"/>
    </row>
    <row r="470" spans="1:4">
      <c r="A470" s="18"/>
      <c r="B470" s="18"/>
      <c r="C470" s="18"/>
      <c r="D470" s="18"/>
    </row>
    <row r="471" spans="1:4">
      <c r="A471" s="18"/>
      <c r="B471" s="18"/>
      <c r="C471" s="18"/>
      <c r="D471" s="18"/>
    </row>
    <row r="472" spans="1:4">
      <c r="A472" s="18"/>
      <c r="B472" s="18"/>
      <c r="C472" s="18"/>
      <c r="D472" s="18"/>
    </row>
    <row r="473" spans="1:4">
      <c r="A473" s="18"/>
      <c r="B473" s="18"/>
      <c r="C473" s="18"/>
      <c r="D473" s="18"/>
    </row>
    <row r="474" spans="1:4">
      <c r="A474" s="18"/>
      <c r="B474" s="18"/>
      <c r="C474" s="18"/>
      <c r="D474" s="18"/>
    </row>
    <row r="475" spans="1:4">
      <c r="A475" s="18"/>
      <c r="B475" s="18"/>
      <c r="C475" s="18"/>
      <c r="D475" s="18"/>
    </row>
    <row r="476" spans="1:4">
      <c r="A476" s="18"/>
      <c r="B476" s="18"/>
      <c r="C476" s="18"/>
      <c r="D476" s="18"/>
    </row>
    <row r="477" spans="1:4">
      <c r="A477" s="18"/>
      <c r="B477" s="18"/>
      <c r="C477" s="18"/>
      <c r="D477" s="18"/>
    </row>
    <row r="478" spans="1:4">
      <c r="A478" s="18"/>
      <c r="B478" s="18"/>
      <c r="C478" s="18"/>
      <c r="D478" s="18"/>
    </row>
    <row r="479" spans="1:4">
      <c r="A479" s="18"/>
      <c r="B479" s="18"/>
      <c r="C479" s="18"/>
      <c r="D479" s="18"/>
    </row>
    <row r="480" spans="1:4">
      <c r="A480" s="18"/>
      <c r="B480" s="18"/>
      <c r="C480" s="18"/>
      <c r="D480" s="18"/>
    </row>
    <row r="481" spans="1:4">
      <c r="A481" s="18"/>
      <c r="B481" s="18"/>
      <c r="C481" s="18"/>
      <c r="D481" s="18"/>
    </row>
    <row r="482" spans="1:4">
      <c r="A482" s="18"/>
      <c r="B482" s="18"/>
      <c r="C482" s="18"/>
      <c r="D482" s="18"/>
    </row>
    <row r="483" spans="1:4">
      <c r="A483" s="18"/>
      <c r="B483" s="18"/>
      <c r="C483" s="18"/>
      <c r="D483" s="18"/>
    </row>
    <row r="484" spans="1:4">
      <c r="A484" s="18"/>
      <c r="B484" s="18"/>
      <c r="C484" s="18"/>
      <c r="D484" s="18"/>
    </row>
    <row r="485" spans="1:4">
      <c r="A485" s="18"/>
      <c r="B485" s="18"/>
      <c r="C485" s="18"/>
      <c r="D485" s="18"/>
    </row>
    <row r="486" spans="1:4">
      <c r="A486" s="18"/>
      <c r="B486" s="18"/>
      <c r="C486" s="18"/>
      <c r="D486" s="18"/>
    </row>
    <row r="487" spans="1:4">
      <c r="A487" s="18"/>
      <c r="B487" s="18"/>
      <c r="C487" s="18"/>
      <c r="D487" s="18"/>
    </row>
    <row r="488" spans="1:4">
      <c r="A488" s="18"/>
      <c r="B488" s="18"/>
      <c r="C488" s="18"/>
      <c r="D488" s="18"/>
    </row>
    <row r="489" spans="1:4">
      <c r="A489" s="18"/>
      <c r="B489" s="18"/>
      <c r="C489" s="18"/>
      <c r="D489" s="18"/>
    </row>
    <row r="490" spans="1:4">
      <c r="A490" s="18"/>
      <c r="B490" s="18"/>
      <c r="C490" s="18"/>
      <c r="D490" s="18"/>
    </row>
    <row r="491" spans="1:4">
      <c r="A491" s="18"/>
      <c r="B491" s="18"/>
      <c r="C491" s="18"/>
      <c r="D491" s="18"/>
    </row>
    <row r="492" spans="1:4">
      <c r="A492" s="18"/>
      <c r="B492" s="18"/>
      <c r="C492" s="18"/>
      <c r="D492" s="18"/>
    </row>
    <row r="493" spans="1:4">
      <c r="A493" s="18"/>
      <c r="B493" s="18"/>
      <c r="C493" s="18"/>
      <c r="D493" s="18"/>
    </row>
    <row r="494" spans="1:4">
      <c r="A494" s="18"/>
      <c r="B494" s="18"/>
      <c r="C494" s="18"/>
      <c r="D494" s="18"/>
    </row>
    <row r="495" spans="1:4">
      <c r="A495" s="18"/>
      <c r="B495" s="18"/>
      <c r="C495" s="18"/>
      <c r="D495" s="18"/>
    </row>
    <row r="496" spans="1:4">
      <c r="A496" s="18"/>
      <c r="B496" s="18"/>
      <c r="C496" s="18"/>
      <c r="D496" s="18"/>
    </row>
    <row r="497" spans="1:4">
      <c r="A497" s="18"/>
      <c r="B497" s="18"/>
      <c r="C497" s="18"/>
      <c r="D497" s="18"/>
    </row>
    <row r="498" spans="1:4">
      <c r="A498" s="18"/>
      <c r="B498" s="18"/>
      <c r="C498" s="18"/>
      <c r="D498" s="18"/>
    </row>
    <row r="499" spans="1:4">
      <c r="A499" s="18"/>
      <c r="B499" s="18"/>
      <c r="C499" s="18"/>
      <c r="D499" s="18"/>
    </row>
    <row r="500" spans="1:4">
      <c r="A500" s="18"/>
      <c r="B500" s="18"/>
      <c r="C500" s="18"/>
      <c r="D500" s="18"/>
    </row>
    <row r="501" spans="1:4">
      <c r="A501" s="18"/>
      <c r="B501" s="18"/>
      <c r="C501" s="18"/>
      <c r="D501" s="18"/>
    </row>
    <row r="502" spans="1:4">
      <c r="A502" s="18"/>
      <c r="B502" s="18"/>
      <c r="C502" s="18"/>
      <c r="D502" s="18"/>
    </row>
    <row r="503" spans="1:4">
      <c r="A503" s="18"/>
      <c r="B503" s="18"/>
      <c r="C503" s="18"/>
      <c r="D503" s="18"/>
    </row>
    <row r="504" spans="1:4">
      <c r="A504" s="18"/>
      <c r="B504" s="18"/>
      <c r="C504" s="18"/>
      <c r="D504" s="18"/>
    </row>
    <row r="505" spans="1:4">
      <c r="A505" s="18"/>
      <c r="B505" s="18"/>
      <c r="C505" s="18"/>
      <c r="D505" s="18"/>
    </row>
    <row r="506" spans="1:4">
      <c r="A506" s="18"/>
      <c r="B506" s="18"/>
      <c r="C506" s="18"/>
      <c r="D506" s="18"/>
    </row>
    <row r="507" spans="1:4">
      <c r="A507" s="18"/>
      <c r="B507" s="18"/>
      <c r="C507" s="18"/>
      <c r="D507" s="18"/>
    </row>
    <row r="508" spans="1:4">
      <c r="A508" s="18"/>
      <c r="B508" s="18"/>
      <c r="C508" s="18"/>
      <c r="D508" s="18"/>
    </row>
    <row r="509" spans="1:4">
      <c r="A509" s="18"/>
      <c r="B509" s="18"/>
      <c r="C509" s="18"/>
      <c r="D509" s="18"/>
    </row>
    <row r="510" spans="1:4">
      <c r="A510" s="18"/>
      <c r="B510" s="18"/>
      <c r="C510" s="18"/>
      <c r="D510" s="18"/>
    </row>
    <row r="511" spans="1:4">
      <c r="A511" s="18"/>
      <c r="B511" s="18"/>
      <c r="C511" s="18"/>
      <c r="D511" s="18"/>
    </row>
    <row r="512" spans="1:4">
      <c r="A512" s="18"/>
      <c r="B512" s="18"/>
      <c r="C512" s="18"/>
      <c r="D512" s="18"/>
    </row>
    <row r="513" spans="1:4">
      <c r="A513" s="18"/>
      <c r="B513" s="18"/>
      <c r="C513" s="18"/>
      <c r="D513" s="18"/>
    </row>
    <row r="514" spans="1:4">
      <c r="A514" s="18"/>
      <c r="B514" s="18"/>
      <c r="C514" s="18"/>
      <c r="D514" s="18"/>
    </row>
    <row r="515" spans="1:4">
      <c r="A515" s="18"/>
      <c r="B515" s="18"/>
      <c r="C515" s="18"/>
      <c r="D515" s="18"/>
    </row>
    <row r="516" spans="1:4">
      <c r="A516" s="18"/>
      <c r="B516" s="18"/>
      <c r="C516" s="18"/>
      <c r="D516" s="18"/>
    </row>
    <row r="517" spans="1:4">
      <c r="A517" s="18"/>
      <c r="B517" s="18"/>
      <c r="C517" s="18"/>
      <c r="D517" s="18"/>
    </row>
    <row r="518" spans="1:4">
      <c r="A518" s="18"/>
      <c r="B518" s="18"/>
      <c r="C518" s="18"/>
      <c r="D518" s="18"/>
    </row>
    <row r="519" spans="1:4">
      <c r="A519" s="18"/>
      <c r="B519" s="18"/>
      <c r="C519" s="18"/>
      <c r="D519" s="18"/>
    </row>
    <row r="520" spans="1:4">
      <c r="A520" s="18"/>
      <c r="B520" s="18"/>
      <c r="C520" s="18"/>
      <c r="D520" s="18"/>
    </row>
    <row r="521" spans="1:4">
      <c r="A521" s="18"/>
      <c r="B521" s="18"/>
      <c r="C521" s="18"/>
      <c r="D521" s="18"/>
    </row>
    <row r="522" spans="1:4">
      <c r="A522" s="18"/>
      <c r="B522" s="18"/>
      <c r="C522" s="18"/>
      <c r="D522" s="18"/>
    </row>
    <row r="523" spans="1:4">
      <c r="A523" s="18"/>
      <c r="B523" s="18"/>
      <c r="C523" s="18"/>
      <c r="D523" s="18"/>
    </row>
    <row r="524" spans="1:4">
      <c r="A524" s="18"/>
      <c r="B524" s="18"/>
      <c r="C524" s="18"/>
      <c r="D524" s="18"/>
    </row>
    <row r="525" spans="1:4">
      <c r="A525" s="18"/>
      <c r="B525" s="18"/>
      <c r="C525" s="18"/>
      <c r="D525" s="18"/>
    </row>
    <row r="526" spans="1:4">
      <c r="A526" s="18"/>
      <c r="B526" s="18"/>
      <c r="C526" s="18"/>
      <c r="D526" s="18"/>
    </row>
    <row r="527" spans="1:4">
      <c r="A527" s="18"/>
      <c r="B527" s="18"/>
      <c r="C527" s="18"/>
      <c r="D527" s="18"/>
    </row>
    <row r="528" spans="1:4">
      <c r="A528" s="18"/>
      <c r="B528" s="18"/>
      <c r="C528" s="18"/>
      <c r="D528" s="18"/>
    </row>
    <row r="529" spans="1:4">
      <c r="A529" s="18"/>
      <c r="B529" s="18"/>
      <c r="C529" s="18"/>
      <c r="D529" s="18"/>
    </row>
    <row r="530" spans="1:4">
      <c r="A530" s="18"/>
      <c r="B530" s="18"/>
      <c r="C530" s="18"/>
      <c r="D530" s="18"/>
    </row>
    <row r="531" spans="1:4">
      <c r="A531" s="18"/>
      <c r="B531" s="18"/>
      <c r="C531" s="18"/>
      <c r="D531" s="18"/>
    </row>
    <row r="532" spans="1:4">
      <c r="A532" s="18"/>
      <c r="B532" s="18"/>
      <c r="C532" s="18"/>
      <c r="D532" s="18"/>
    </row>
    <row r="533" spans="1:4">
      <c r="A533" s="18"/>
      <c r="B533" s="18"/>
      <c r="C533" s="18"/>
      <c r="D533" s="18"/>
    </row>
    <row r="534" spans="1:4">
      <c r="A534" s="18"/>
      <c r="B534" s="18"/>
      <c r="C534" s="18"/>
      <c r="D534" s="18"/>
    </row>
    <row r="535" spans="1:4">
      <c r="A535" s="18"/>
      <c r="B535" s="18"/>
      <c r="C535" s="18"/>
      <c r="D535" s="18"/>
    </row>
    <row r="536" spans="1:4">
      <c r="A536" s="18"/>
      <c r="B536" s="18"/>
      <c r="C536" s="18"/>
      <c r="D536" s="18"/>
    </row>
    <row r="537" spans="1:4">
      <c r="A537" s="18"/>
      <c r="B537" s="18"/>
      <c r="C537" s="18"/>
      <c r="D537" s="18"/>
    </row>
    <row r="538" spans="1:4">
      <c r="A538" s="18"/>
      <c r="B538" s="18"/>
      <c r="C538" s="18"/>
      <c r="D538" s="18"/>
    </row>
    <row r="539" spans="1:4">
      <c r="A539" s="18"/>
      <c r="B539" s="18"/>
      <c r="C539" s="18"/>
      <c r="D539" s="18"/>
    </row>
    <row r="540" spans="1:4">
      <c r="A540" s="18"/>
      <c r="B540" s="18"/>
      <c r="C540" s="18"/>
      <c r="D540" s="18"/>
    </row>
    <row r="541" spans="1:4">
      <c r="A541" s="18"/>
      <c r="B541" s="18"/>
      <c r="C541" s="18"/>
      <c r="D541" s="18"/>
    </row>
    <row r="542" spans="1:4">
      <c r="A542" s="18"/>
      <c r="B542" s="18"/>
      <c r="C542" s="18"/>
      <c r="D542" s="18"/>
    </row>
    <row r="543" spans="1:4">
      <c r="A543" s="18"/>
      <c r="B543" s="18"/>
      <c r="C543" s="18"/>
      <c r="D543" s="18"/>
    </row>
    <row r="544" spans="1:4">
      <c r="A544" s="18"/>
      <c r="B544" s="18"/>
      <c r="C544" s="18"/>
      <c r="D544" s="18"/>
    </row>
    <row r="545" spans="1:4">
      <c r="A545" s="18"/>
      <c r="B545" s="18"/>
      <c r="C545" s="18"/>
      <c r="D545" s="18"/>
    </row>
    <row r="546" spans="1:4">
      <c r="A546" s="18"/>
      <c r="B546" s="18"/>
      <c r="C546" s="18"/>
      <c r="D546" s="18"/>
    </row>
    <row r="547" spans="1:4">
      <c r="A547" s="18"/>
      <c r="B547" s="18"/>
      <c r="C547" s="18"/>
      <c r="D547" s="18"/>
    </row>
    <row r="548" spans="1:4">
      <c r="A548" s="18"/>
      <c r="B548" s="18"/>
      <c r="C548" s="18"/>
      <c r="D548" s="18"/>
    </row>
    <row r="549" spans="1:4">
      <c r="A549" s="18"/>
      <c r="B549" s="18"/>
      <c r="C549" s="18"/>
      <c r="D549" s="18"/>
    </row>
    <row r="550" spans="1:4">
      <c r="A550" s="18"/>
      <c r="B550" s="18"/>
      <c r="C550" s="18"/>
      <c r="D550" s="18"/>
    </row>
    <row r="551" spans="1:4">
      <c r="A551" s="18"/>
      <c r="B551" s="18"/>
      <c r="C551" s="18"/>
      <c r="D551" s="18"/>
    </row>
    <row r="552" spans="1:4">
      <c r="A552" s="18"/>
      <c r="B552" s="18"/>
      <c r="C552" s="18"/>
      <c r="D552" s="18"/>
    </row>
    <row r="553" spans="1:4">
      <c r="A553" s="18"/>
      <c r="B553" s="18"/>
      <c r="C553" s="18"/>
      <c r="D553" s="18"/>
    </row>
    <row r="554" spans="1:4">
      <c r="A554" s="18"/>
      <c r="B554" s="18"/>
      <c r="C554" s="18"/>
      <c r="D554" s="18"/>
    </row>
    <row r="555" spans="1:4">
      <c r="A555" s="18"/>
      <c r="B555" s="18"/>
      <c r="C555" s="18"/>
      <c r="D555" s="18"/>
    </row>
    <row r="556" spans="1:4">
      <c r="A556" s="18"/>
      <c r="B556" s="18"/>
      <c r="C556" s="18"/>
      <c r="D556" s="18"/>
    </row>
    <row r="557" spans="1:4">
      <c r="A557" s="18"/>
      <c r="B557" s="18"/>
      <c r="C557" s="18"/>
      <c r="D557" s="18"/>
    </row>
    <row r="558" spans="1:4">
      <c r="A558" s="18"/>
      <c r="B558" s="18"/>
      <c r="C558" s="18"/>
      <c r="D558" s="18"/>
    </row>
    <row r="559" spans="1:4">
      <c r="A559" s="18"/>
      <c r="B559" s="18"/>
      <c r="C559" s="18"/>
      <c r="D559" s="18"/>
    </row>
    <row r="560" spans="1:4">
      <c r="A560" s="18"/>
      <c r="B560" s="18"/>
      <c r="C560" s="18"/>
      <c r="D560" s="18"/>
    </row>
    <row r="561" spans="1:4">
      <c r="A561" s="18"/>
      <c r="B561" s="18"/>
      <c r="C561" s="18"/>
      <c r="D561" s="18"/>
    </row>
    <row r="562" spans="1:4">
      <c r="A562" s="18"/>
      <c r="B562" s="18"/>
      <c r="C562" s="18"/>
      <c r="D562" s="18"/>
    </row>
    <row r="563" spans="1:4">
      <c r="A563" s="18"/>
      <c r="B563" s="18"/>
      <c r="C563" s="18"/>
      <c r="D563" s="18"/>
    </row>
    <row r="564" spans="1:4">
      <c r="A564" s="18"/>
      <c r="B564" s="18"/>
      <c r="C564" s="18"/>
      <c r="D564" s="18"/>
    </row>
    <row r="565" spans="1:4">
      <c r="A565" s="18"/>
      <c r="B565" s="18"/>
      <c r="C565" s="18"/>
      <c r="D565" s="18"/>
    </row>
    <row r="566" spans="1:4">
      <c r="A566" s="18"/>
      <c r="B566" s="18"/>
      <c r="C566" s="18"/>
      <c r="D566" s="18"/>
    </row>
    <row r="567" spans="1:4">
      <c r="A567" s="18"/>
      <c r="B567" s="18"/>
      <c r="C567" s="18"/>
      <c r="D567" s="18"/>
    </row>
    <row r="568" spans="1:4">
      <c r="A568" s="18"/>
      <c r="B568" s="18"/>
      <c r="C568" s="18"/>
      <c r="D568" s="18"/>
    </row>
    <row r="569" spans="1:4">
      <c r="A569" s="18"/>
      <c r="B569" s="18"/>
      <c r="C569" s="18"/>
      <c r="D569" s="18"/>
    </row>
    <row r="570" spans="1:4">
      <c r="A570" s="18"/>
      <c r="B570" s="18"/>
      <c r="C570" s="18"/>
      <c r="D570" s="18"/>
    </row>
    <row r="571" spans="1:4">
      <c r="A571" s="18"/>
      <c r="B571" s="18"/>
      <c r="C571" s="18"/>
      <c r="D571" s="18"/>
    </row>
    <row r="572" spans="1:4">
      <c r="A572" s="18"/>
      <c r="B572" s="18"/>
      <c r="C572" s="18"/>
      <c r="D572" s="18"/>
    </row>
    <row r="573" spans="1:4">
      <c r="A573" s="18"/>
      <c r="B573" s="18"/>
      <c r="C573" s="18"/>
      <c r="D573" s="18"/>
    </row>
    <row r="574" spans="1:4">
      <c r="A574" s="18"/>
      <c r="B574" s="18"/>
      <c r="C574" s="18"/>
      <c r="D574" s="18"/>
    </row>
    <row r="575" spans="1:4">
      <c r="A575" s="18"/>
      <c r="B575" s="18"/>
      <c r="C575" s="18"/>
      <c r="D575" s="18"/>
    </row>
    <row r="576" spans="1:4">
      <c r="A576" s="18"/>
      <c r="B576" s="18"/>
      <c r="C576" s="18"/>
      <c r="D576" s="18"/>
    </row>
    <row r="577" spans="1:4">
      <c r="A577" s="18"/>
      <c r="B577" s="18"/>
      <c r="C577" s="18"/>
      <c r="D577" s="18"/>
    </row>
    <row r="578" spans="1:4">
      <c r="A578" s="18"/>
      <c r="B578" s="18"/>
      <c r="C578" s="18"/>
      <c r="D578" s="18"/>
    </row>
    <row r="579" spans="1:4">
      <c r="A579" s="18"/>
      <c r="B579" s="18"/>
      <c r="C579" s="18"/>
      <c r="D579" s="18"/>
    </row>
    <row r="580" spans="1:4">
      <c r="A580" s="18"/>
      <c r="B580" s="18"/>
      <c r="C580" s="18"/>
      <c r="D580" s="18"/>
    </row>
    <row r="581" spans="1:4">
      <c r="A581" s="18"/>
      <c r="B581" s="18"/>
      <c r="C581" s="18"/>
      <c r="D581" s="18"/>
    </row>
    <row r="582" spans="1:4">
      <c r="A582" s="18"/>
      <c r="B582" s="18"/>
      <c r="C582" s="18"/>
      <c r="D582" s="18"/>
    </row>
    <row r="583" spans="1:4">
      <c r="A583" s="18"/>
      <c r="B583" s="18"/>
      <c r="C583" s="18"/>
      <c r="D583" s="18"/>
    </row>
    <row r="584" spans="1:4">
      <c r="A584" s="18"/>
      <c r="B584" s="18"/>
      <c r="C584" s="18"/>
      <c r="D584" s="18"/>
    </row>
    <row r="585" spans="1:4">
      <c r="A585" s="18"/>
      <c r="B585" s="18"/>
      <c r="C585" s="18"/>
      <c r="D585" s="18"/>
    </row>
    <row r="586" spans="1:4">
      <c r="A586" s="18"/>
      <c r="B586" s="18"/>
      <c r="C586" s="18"/>
      <c r="D586" s="18"/>
    </row>
    <row r="587" spans="1:4">
      <c r="A587" s="18"/>
      <c r="B587" s="18"/>
      <c r="C587" s="18"/>
      <c r="D587" s="18"/>
    </row>
    <row r="588" spans="1:4">
      <c r="A588" s="18"/>
      <c r="B588" s="18"/>
      <c r="C588" s="18"/>
      <c r="D588" s="18"/>
    </row>
    <row r="589" spans="1:4">
      <c r="A589" s="18"/>
      <c r="B589" s="18"/>
      <c r="C589" s="18"/>
      <c r="D589" s="18"/>
    </row>
    <row r="590" spans="1:4">
      <c r="A590" s="18"/>
      <c r="B590" s="18"/>
      <c r="C590" s="18"/>
      <c r="D590" s="18"/>
    </row>
    <row r="591" spans="1:4">
      <c r="A591" s="18"/>
      <c r="B591" s="18"/>
      <c r="C591" s="18"/>
      <c r="D591" s="18"/>
    </row>
    <row r="592" spans="1:4">
      <c r="A592" s="18"/>
      <c r="B592" s="18"/>
      <c r="C592" s="18"/>
      <c r="D592" s="18"/>
    </row>
    <row r="593" spans="1:4">
      <c r="A593" s="18"/>
      <c r="B593" s="18"/>
      <c r="C593" s="18"/>
      <c r="D593" s="18"/>
    </row>
    <row r="594" spans="1:4">
      <c r="A594" s="18"/>
      <c r="B594" s="18"/>
      <c r="C594" s="18"/>
      <c r="D594" s="18"/>
    </row>
    <row r="595" spans="1:4">
      <c r="A595" s="18"/>
      <c r="B595" s="18"/>
      <c r="C595" s="18"/>
      <c r="D595" s="18"/>
    </row>
    <row r="596" spans="1:4">
      <c r="A596" s="18"/>
      <c r="B596" s="18"/>
      <c r="C596" s="18"/>
      <c r="D596" s="18"/>
    </row>
    <row r="597" spans="1:4">
      <c r="A597" s="18"/>
      <c r="B597" s="18"/>
      <c r="C597" s="18"/>
      <c r="D597" s="18"/>
    </row>
    <row r="598" spans="1:4">
      <c r="A598" s="18"/>
      <c r="B598" s="18"/>
      <c r="C598" s="18"/>
      <c r="D598" s="18"/>
    </row>
    <row r="599" spans="1:4">
      <c r="A599" s="18"/>
      <c r="B599" s="18"/>
      <c r="C599" s="18"/>
      <c r="D599" s="18"/>
    </row>
    <row r="600" spans="1:4">
      <c r="A600" s="18"/>
      <c r="B600" s="18"/>
      <c r="C600" s="18"/>
      <c r="D600" s="18"/>
    </row>
    <row r="601" spans="1:4">
      <c r="A601" s="18"/>
      <c r="B601" s="18"/>
      <c r="C601" s="18"/>
      <c r="D601" s="18"/>
    </row>
    <row r="602" spans="1:4">
      <c r="A602" s="18"/>
      <c r="B602" s="18"/>
      <c r="C602" s="18"/>
      <c r="D602" s="18"/>
    </row>
    <row r="603" spans="1:4">
      <c r="A603" s="18"/>
      <c r="B603" s="18"/>
      <c r="C603" s="18"/>
      <c r="D603" s="18"/>
    </row>
    <row r="604" spans="1:4">
      <c r="A604" s="18"/>
      <c r="B604" s="18"/>
      <c r="C604" s="18"/>
      <c r="D604" s="18"/>
    </row>
    <row r="605" spans="1:4">
      <c r="A605" s="18"/>
      <c r="B605" s="18"/>
      <c r="C605" s="18"/>
      <c r="D605" s="18"/>
    </row>
    <row r="606" spans="1:4">
      <c r="A606" s="18"/>
      <c r="B606" s="18"/>
      <c r="C606" s="18"/>
      <c r="D606" s="18"/>
    </row>
    <row r="607" spans="1:4">
      <c r="A607" s="18"/>
      <c r="B607" s="18"/>
      <c r="C607" s="18"/>
      <c r="D607" s="18"/>
    </row>
    <row r="608" spans="1:4">
      <c r="A608" s="18"/>
      <c r="B608" s="18"/>
      <c r="C608" s="18"/>
      <c r="D608" s="18"/>
    </row>
    <row r="609" spans="1:4">
      <c r="A609" s="18"/>
      <c r="B609" s="18"/>
      <c r="C609" s="18"/>
      <c r="D609" s="18"/>
    </row>
    <row r="610" spans="1:4">
      <c r="A610" s="18"/>
      <c r="B610" s="18"/>
      <c r="C610" s="18"/>
      <c r="D610" s="18"/>
    </row>
    <row r="611" spans="1:4">
      <c r="A611" s="18"/>
      <c r="B611" s="18"/>
      <c r="C611" s="18"/>
      <c r="D611" s="18"/>
    </row>
    <row r="612" spans="1:4">
      <c r="A612" s="18"/>
      <c r="B612" s="18"/>
      <c r="C612" s="18"/>
      <c r="D612" s="18"/>
    </row>
    <row r="613" spans="1:4">
      <c r="A613" s="18"/>
      <c r="B613" s="18"/>
      <c r="C613" s="18"/>
      <c r="D613" s="18"/>
    </row>
    <row r="614" spans="1:4">
      <c r="A614" s="18"/>
      <c r="B614" s="18"/>
      <c r="C614" s="18"/>
      <c r="D614" s="18"/>
    </row>
    <row r="615" spans="1:4">
      <c r="A615" s="18"/>
      <c r="B615" s="18"/>
      <c r="C615" s="18"/>
      <c r="D615" s="18"/>
    </row>
    <row r="616" spans="1:4">
      <c r="A616" s="18"/>
      <c r="B616" s="18"/>
      <c r="C616" s="18"/>
      <c r="D616" s="18"/>
    </row>
    <row r="617" spans="1:4">
      <c r="A617" s="18"/>
      <c r="B617" s="18"/>
      <c r="C617" s="18"/>
      <c r="D617" s="18"/>
    </row>
    <row r="618" spans="1:4">
      <c r="A618" s="18"/>
      <c r="B618" s="18"/>
      <c r="C618" s="18"/>
      <c r="D618" s="18"/>
    </row>
    <row r="619" spans="1:4">
      <c r="A619" s="18"/>
      <c r="B619" s="18"/>
      <c r="C619" s="18"/>
      <c r="D619" s="18"/>
    </row>
    <row r="620" spans="1:4">
      <c r="A620" s="18"/>
      <c r="B620" s="18"/>
      <c r="C620" s="18"/>
      <c r="D620" s="18"/>
    </row>
    <row r="621" spans="1:4">
      <c r="A621" s="18"/>
      <c r="B621" s="18"/>
      <c r="C621" s="18"/>
      <c r="D621" s="18"/>
    </row>
    <row r="622" spans="1:4">
      <c r="A622" s="18"/>
      <c r="B622" s="18"/>
      <c r="C622" s="18"/>
      <c r="D622" s="18"/>
    </row>
    <row r="623" spans="1:4">
      <c r="A623" s="18"/>
      <c r="B623" s="18"/>
      <c r="C623" s="18"/>
      <c r="D623" s="18"/>
    </row>
    <row r="624" spans="1:4">
      <c r="A624" s="18"/>
      <c r="B624" s="18"/>
      <c r="C624" s="18"/>
      <c r="D624" s="18"/>
    </row>
    <row r="625" spans="1:4">
      <c r="A625" s="18"/>
      <c r="B625" s="18"/>
      <c r="C625" s="18"/>
      <c r="D625" s="18"/>
    </row>
    <row r="626" spans="1:4">
      <c r="A626" s="18"/>
      <c r="B626" s="18"/>
      <c r="C626" s="18"/>
      <c r="D626" s="18"/>
    </row>
    <row r="627" spans="1:4">
      <c r="A627" s="18"/>
      <c r="B627" s="18"/>
      <c r="C627" s="18"/>
      <c r="D627" s="18"/>
    </row>
    <row r="628" spans="1:4">
      <c r="A628" s="18"/>
      <c r="B628" s="18"/>
      <c r="C628" s="18"/>
      <c r="D628" s="18"/>
    </row>
    <row r="629" spans="1:4">
      <c r="A629" s="18"/>
      <c r="B629" s="18"/>
      <c r="C629" s="18"/>
      <c r="D629" s="18"/>
    </row>
    <row r="630" spans="1:4">
      <c r="A630" s="18"/>
      <c r="B630" s="18"/>
      <c r="C630" s="18"/>
      <c r="D630" s="18"/>
    </row>
    <row r="631" spans="1:4">
      <c r="A631" s="18"/>
      <c r="B631" s="18"/>
      <c r="C631" s="18"/>
      <c r="D631" s="18"/>
    </row>
    <row r="632" spans="1:4">
      <c r="A632" s="18"/>
      <c r="B632" s="18"/>
      <c r="C632" s="18"/>
      <c r="D632" s="18"/>
    </row>
    <row r="633" spans="1:4">
      <c r="A633" s="18"/>
      <c r="B633" s="18"/>
      <c r="C633" s="18"/>
      <c r="D633" s="18"/>
    </row>
    <row r="634" spans="1:4">
      <c r="A634" s="18"/>
      <c r="B634" s="18"/>
      <c r="C634" s="18"/>
      <c r="D634" s="18"/>
    </row>
    <row r="635" spans="1:4">
      <c r="A635" s="18"/>
      <c r="B635" s="18"/>
      <c r="C635" s="18"/>
      <c r="D635" s="18"/>
    </row>
    <row r="636" spans="1:4">
      <c r="A636" s="18"/>
      <c r="B636" s="18"/>
      <c r="C636" s="18"/>
      <c r="D636" s="18"/>
    </row>
    <row r="637" spans="1:4">
      <c r="A637" s="18"/>
      <c r="B637" s="18"/>
      <c r="C637" s="18"/>
      <c r="D637" s="18"/>
    </row>
    <row r="638" spans="1:4">
      <c r="A638" s="18"/>
      <c r="B638" s="18"/>
      <c r="C638" s="18"/>
      <c r="D638" s="18"/>
    </row>
    <row r="639" spans="1:4">
      <c r="A639" s="18"/>
      <c r="B639" s="18"/>
      <c r="C639" s="18"/>
      <c r="D639" s="18"/>
    </row>
    <row r="640" spans="1:4">
      <c r="A640" s="18"/>
      <c r="B640" s="18"/>
      <c r="C640" s="18"/>
      <c r="D640" s="18"/>
    </row>
    <row r="641" spans="1:4">
      <c r="A641" s="18"/>
      <c r="B641" s="18"/>
      <c r="C641" s="18"/>
      <c r="D641" s="18"/>
    </row>
    <row r="642" spans="1:4">
      <c r="A642" s="18"/>
      <c r="B642" s="18"/>
      <c r="C642" s="18"/>
      <c r="D642" s="18"/>
    </row>
    <row r="643" spans="1:4">
      <c r="A643" s="18"/>
      <c r="B643" s="18"/>
      <c r="C643" s="18"/>
      <c r="D643" s="18"/>
    </row>
    <row r="644" spans="1:4">
      <c r="A644" s="18"/>
      <c r="B644" s="18"/>
      <c r="C644" s="18"/>
      <c r="D644" s="18"/>
    </row>
    <row r="645" spans="1:4">
      <c r="A645" s="18"/>
      <c r="B645" s="18"/>
      <c r="C645" s="18"/>
      <c r="D645" s="18"/>
    </row>
    <row r="646" spans="1:4">
      <c r="A646" s="18"/>
      <c r="B646" s="18"/>
      <c r="C646" s="18"/>
      <c r="D646" s="18"/>
    </row>
    <row r="647" spans="1:4">
      <c r="A647" s="18"/>
      <c r="B647" s="18"/>
      <c r="C647" s="18"/>
      <c r="D647" s="18"/>
    </row>
    <row r="648" spans="1:4">
      <c r="A648" s="18"/>
      <c r="B648" s="18"/>
      <c r="C648" s="18"/>
      <c r="D648" s="18"/>
    </row>
    <row r="649" spans="1:4">
      <c r="A649" s="18"/>
      <c r="B649" s="18"/>
      <c r="C649" s="18"/>
      <c r="D649" s="18"/>
    </row>
    <row r="650" spans="1:4">
      <c r="A650" s="18"/>
      <c r="B650" s="18"/>
      <c r="C650" s="18"/>
      <c r="D650" s="18"/>
    </row>
    <row r="651" spans="1:4">
      <c r="A651" s="18"/>
      <c r="B651" s="18"/>
      <c r="C651" s="18"/>
      <c r="D651" s="18"/>
    </row>
    <row r="652" spans="1:4">
      <c r="A652" s="18"/>
      <c r="B652" s="18"/>
      <c r="C652" s="18"/>
      <c r="D652" s="18"/>
    </row>
    <row r="653" spans="1:4">
      <c r="A653" s="18"/>
      <c r="B653" s="18"/>
      <c r="C653" s="18"/>
      <c r="D653" s="18"/>
    </row>
    <row r="654" spans="1:4">
      <c r="A654" s="18"/>
      <c r="B654" s="18"/>
      <c r="C654" s="18"/>
      <c r="D654" s="18"/>
    </row>
    <row r="655" spans="1:4">
      <c r="A655" s="18"/>
      <c r="B655" s="18"/>
      <c r="C655" s="18"/>
      <c r="D655" s="18"/>
    </row>
    <row r="656" spans="1:4">
      <c r="A656" s="18"/>
      <c r="B656" s="18"/>
      <c r="C656" s="18"/>
      <c r="D656" s="18"/>
    </row>
    <row r="657" spans="1:4">
      <c r="A657" s="18"/>
      <c r="B657" s="18"/>
      <c r="C657" s="18"/>
      <c r="D657" s="18"/>
    </row>
    <row r="658" spans="1:4">
      <c r="A658" s="18"/>
      <c r="B658" s="18"/>
      <c r="C658" s="18"/>
      <c r="D658" s="18"/>
    </row>
    <row r="659" spans="1:4">
      <c r="A659" s="18"/>
      <c r="B659" s="18"/>
      <c r="C659" s="18"/>
      <c r="D659" s="18"/>
    </row>
    <row r="660" spans="1:4">
      <c r="A660" s="18"/>
      <c r="B660" s="18"/>
      <c r="C660" s="18"/>
      <c r="D660" s="18"/>
    </row>
    <row r="661" spans="1:4">
      <c r="A661" s="18"/>
      <c r="B661" s="18"/>
      <c r="C661" s="18"/>
      <c r="D661" s="18"/>
    </row>
    <row r="662" spans="1:4">
      <c r="A662" s="18"/>
      <c r="B662" s="18"/>
      <c r="C662" s="18"/>
      <c r="D662" s="18"/>
    </row>
    <row r="663" spans="1:4">
      <c r="A663" s="18"/>
      <c r="B663" s="18"/>
      <c r="C663" s="18"/>
      <c r="D663" s="18"/>
    </row>
    <row r="664" spans="1:4">
      <c r="A664" s="18"/>
      <c r="B664" s="18"/>
      <c r="C664" s="18"/>
      <c r="D664" s="18"/>
    </row>
    <row r="665" spans="1:4">
      <c r="A665" s="18"/>
      <c r="B665" s="18"/>
      <c r="C665" s="18"/>
      <c r="D665" s="18"/>
    </row>
    <row r="666" spans="1:4">
      <c r="A666" s="18"/>
      <c r="B666" s="18"/>
      <c r="C666" s="18"/>
      <c r="D666" s="18"/>
    </row>
    <row r="667" spans="1:4">
      <c r="A667" s="18"/>
      <c r="B667" s="18"/>
      <c r="C667" s="18"/>
      <c r="D667" s="18"/>
    </row>
    <row r="668" spans="1:4">
      <c r="A668" s="18"/>
      <c r="B668" s="18"/>
      <c r="C668" s="18"/>
      <c r="D668" s="18"/>
    </row>
    <row r="669" spans="1:4">
      <c r="A669" s="18"/>
      <c r="B669" s="18"/>
      <c r="C669" s="18"/>
      <c r="D669" s="18"/>
    </row>
    <row r="670" spans="1:4">
      <c r="A670" s="18"/>
      <c r="B670" s="18"/>
      <c r="C670" s="18"/>
      <c r="D670" s="18"/>
    </row>
    <row r="671" spans="1:4">
      <c r="A671" s="18"/>
      <c r="B671" s="18"/>
      <c r="C671" s="18"/>
      <c r="D671" s="18"/>
    </row>
    <row r="672" spans="1:4">
      <c r="A672" s="18"/>
      <c r="B672" s="18"/>
      <c r="C672" s="18"/>
      <c r="D672" s="18"/>
    </row>
    <row r="673" spans="1:4">
      <c r="A673" s="18"/>
      <c r="B673" s="18"/>
      <c r="C673" s="18"/>
      <c r="D673" s="18"/>
    </row>
    <row r="674" spans="1:4">
      <c r="A674" s="18"/>
      <c r="B674" s="18"/>
      <c r="C674" s="18"/>
      <c r="D674" s="18"/>
    </row>
    <row r="675" spans="1:4">
      <c r="A675" s="18"/>
      <c r="B675" s="18"/>
      <c r="C675" s="18"/>
      <c r="D675" s="18"/>
    </row>
    <row r="676" spans="1:4">
      <c r="A676" s="18"/>
      <c r="B676" s="18"/>
      <c r="C676" s="18"/>
      <c r="D676" s="18"/>
    </row>
    <row r="677" spans="1:4">
      <c r="A677" s="18"/>
      <c r="B677" s="18"/>
      <c r="C677" s="18"/>
      <c r="D677" s="18"/>
    </row>
    <row r="678" spans="1:4">
      <c r="A678" s="18"/>
      <c r="B678" s="18"/>
      <c r="C678" s="18"/>
      <c r="D678" s="18"/>
    </row>
    <row r="679" spans="1:4">
      <c r="A679" s="18"/>
      <c r="B679" s="18"/>
      <c r="C679" s="18"/>
      <c r="D679" s="18"/>
    </row>
    <row r="680" spans="1:4">
      <c r="A680" s="18"/>
      <c r="B680" s="18"/>
      <c r="C680" s="18"/>
      <c r="D680" s="18"/>
    </row>
    <row r="681" spans="1:4">
      <c r="A681" s="18"/>
      <c r="B681" s="18"/>
      <c r="C681" s="18"/>
      <c r="D681" s="18"/>
    </row>
    <row r="682" spans="1:4">
      <c r="A682" s="18"/>
      <c r="B682" s="18"/>
      <c r="C682" s="18"/>
      <c r="D682" s="18"/>
    </row>
    <row r="683" spans="1:4">
      <c r="A683" s="18"/>
      <c r="B683" s="18"/>
      <c r="C683" s="18"/>
      <c r="D683" s="18"/>
    </row>
    <row r="684" spans="1:4">
      <c r="A684" s="18"/>
      <c r="B684" s="18"/>
      <c r="C684" s="18"/>
      <c r="D684" s="18"/>
    </row>
    <row r="685" spans="1:4">
      <c r="A685" s="18"/>
      <c r="B685" s="18"/>
      <c r="C685" s="18"/>
      <c r="D685" s="18"/>
    </row>
    <row r="686" spans="1:4">
      <c r="A686" s="18"/>
      <c r="B686" s="18"/>
      <c r="C686" s="18"/>
      <c r="D686" s="18"/>
    </row>
    <row r="687" spans="1:4">
      <c r="A687" s="18"/>
      <c r="B687" s="18"/>
      <c r="C687" s="18"/>
      <c r="D687" s="18"/>
    </row>
    <row r="688" spans="1:4">
      <c r="A688" s="18"/>
      <c r="B688" s="18"/>
      <c r="C688" s="18"/>
      <c r="D688" s="18"/>
    </row>
    <row r="689" spans="1:4">
      <c r="A689" s="18"/>
      <c r="B689" s="18"/>
      <c r="C689" s="18"/>
      <c r="D689" s="18"/>
    </row>
    <row r="690" spans="1:4">
      <c r="A690" s="18"/>
      <c r="B690" s="18"/>
      <c r="C690" s="18"/>
      <c r="D690" s="18"/>
    </row>
    <row r="691" spans="1:4">
      <c r="A691" s="18"/>
      <c r="B691" s="18"/>
      <c r="C691" s="18"/>
      <c r="D691" s="18"/>
    </row>
    <row r="692" spans="1:4">
      <c r="A692" s="18"/>
      <c r="B692" s="18"/>
      <c r="C692" s="18"/>
      <c r="D692" s="18"/>
    </row>
    <row r="693" spans="1:4">
      <c r="A693" s="18"/>
      <c r="B693" s="18"/>
      <c r="C693" s="18"/>
      <c r="D693" s="18"/>
    </row>
    <row r="694" spans="1:4">
      <c r="A694" s="18"/>
      <c r="B694" s="18"/>
      <c r="C694" s="18"/>
      <c r="D694" s="18"/>
    </row>
    <row r="695" spans="1:4">
      <c r="A695" s="18"/>
      <c r="B695" s="18"/>
      <c r="C695" s="18"/>
      <c r="D695" s="18"/>
    </row>
    <row r="696" spans="1:4">
      <c r="A696" s="18"/>
      <c r="B696" s="18"/>
      <c r="C696" s="18"/>
      <c r="D696" s="18"/>
    </row>
    <row r="697" spans="1:4">
      <c r="A697" s="18"/>
      <c r="B697" s="18"/>
      <c r="C697" s="18"/>
      <c r="D697" s="18"/>
    </row>
    <row r="698" spans="1:4">
      <c r="A698" s="18"/>
      <c r="B698" s="18"/>
      <c r="C698" s="18"/>
      <c r="D698" s="18"/>
    </row>
    <row r="699" spans="1:4">
      <c r="A699" s="18"/>
      <c r="B699" s="18"/>
      <c r="C699" s="18"/>
      <c r="D699" s="18"/>
    </row>
    <row r="700" spans="1:4">
      <c r="A700" s="18"/>
      <c r="B700" s="18"/>
      <c r="C700" s="18"/>
      <c r="D700" s="18"/>
    </row>
    <row r="701" spans="1:4">
      <c r="A701" s="18"/>
      <c r="B701" s="18"/>
      <c r="C701" s="18"/>
      <c r="D701" s="18"/>
    </row>
    <row r="702" spans="1:4">
      <c r="A702" s="18"/>
      <c r="B702" s="18"/>
      <c r="C702" s="18"/>
      <c r="D702" s="18"/>
    </row>
    <row r="703" spans="1:4">
      <c r="A703" s="18"/>
      <c r="B703" s="18"/>
      <c r="C703" s="18"/>
      <c r="D703" s="18"/>
    </row>
    <row r="704" spans="1:4">
      <c r="A704" s="18"/>
      <c r="B704" s="18"/>
      <c r="C704" s="18"/>
      <c r="D704" s="18"/>
    </row>
    <row r="705" spans="1:4">
      <c r="A705" s="18"/>
      <c r="B705" s="18"/>
      <c r="C705" s="18"/>
      <c r="D705" s="18"/>
    </row>
    <row r="706" spans="1:4">
      <c r="A706" s="18"/>
      <c r="B706" s="18"/>
      <c r="C706" s="18"/>
      <c r="D706" s="18"/>
    </row>
    <row r="707" spans="1:4">
      <c r="A707" s="18"/>
      <c r="B707" s="18"/>
      <c r="C707" s="18"/>
      <c r="D707" s="18"/>
    </row>
    <row r="708" spans="1:4">
      <c r="A708" s="18"/>
      <c r="B708" s="18"/>
      <c r="C708" s="18"/>
      <c r="D708" s="18"/>
    </row>
    <row r="709" spans="1:4">
      <c r="A709" s="18"/>
      <c r="B709" s="18"/>
      <c r="C709" s="18"/>
      <c r="D709" s="18"/>
    </row>
    <row r="710" spans="1:4">
      <c r="A710" s="18"/>
      <c r="B710" s="18"/>
      <c r="C710" s="18"/>
      <c r="D710" s="18"/>
    </row>
    <row r="711" spans="1:4">
      <c r="A711" s="18"/>
      <c r="B711" s="18"/>
      <c r="C711" s="18"/>
      <c r="D711" s="18"/>
    </row>
    <row r="712" spans="1:4">
      <c r="A712" s="18"/>
      <c r="B712" s="18"/>
      <c r="C712" s="18"/>
      <c r="D712" s="18"/>
    </row>
    <row r="713" spans="1:4">
      <c r="A713" s="18"/>
      <c r="B713" s="18"/>
      <c r="C713" s="18"/>
      <c r="D713" s="18"/>
    </row>
    <row r="714" spans="1:4">
      <c r="A714" s="18"/>
      <c r="B714" s="18"/>
      <c r="C714" s="18"/>
      <c r="D714" s="18"/>
    </row>
    <row r="715" spans="1:4">
      <c r="A715" s="18"/>
      <c r="B715" s="18"/>
      <c r="C715" s="18"/>
      <c r="D715" s="18"/>
    </row>
    <row r="716" spans="1:4">
      <c r="A716" s="18"/>
      <c r="B716" s="18"/>
      <c r="C716" s="18"/>
      <c r="D716" s="18"/>
    </row>
    <row r="717" spans="1:4">
      <c r="A717" s="18"/>
      <c r="B717" s="18"/>
      <c r="C717" s="18"/>
      <c r="D717" s="18"/>
    </row>
    <row r="718" spans="1:4">
      <c r="A718" s="18"/>
      <c r="B718" s="18"/>
      <c r="C718" s="18"/>
      <c r="D718" s="18"/>
    </row>
    <row r="719" spans="1:4">
      <c r="A719" s="18"/>
      <c r="B719" s="18"/>
      <c r="C719" s="18"/>
      <c r="D719" s="18"/>
    </row>
    <row r="720" spans="1:4">
      <c r="A720" s="18"/>
      <c r="B720" s="18"/>
      <c r="C720" s="18"/>
      <c r="D720" s="18"/>
    </row>
    <row r="721" spans="1:4">
      <c r="A721" s="18"/>
      <c r="B721" s="18"/>
      <c r="C721" s="18"/>
      <c r="D721" s="18"/>
    </row>
    <row r="722" spans="1:4">
      <c r="A722" s="18"/>
      <c r="B722" s="18"/>
      <c r="C722" s="18"/>
      <c r="D722" s="18"/>
    </row>
    <row r="723" spans="1:4">
      <c r="A723" s="18"/>
      <c r="B723" s="18"/>
      <c r="C723" s="18"/>
      <c r="D723" s="18"/>
    </row>
    <row r="724" spans="1:4">
      <c r="A724" s="18"/>
      <c r="B724" s="18"/>
      <c r="C724" s="18"/>
      <c r="D724" s="18"/>
    </row>
    <row r="725" spans="1:4">
      <c r="A725" s="18"/>
      <c r="B725" s="18"/>
      <c r="C725" s="18"/>
      <c r="D725" s="18"/>
    </row>
    <row r="726" spans="1:4">
      <c r="A726" s="18"/>
      <c r="B726" s="18"/>
      <c r="C726" s="18"/>
      <c r="D726" s="18"/>
    </row>
    <row r="727" spans="1:4">
      <c r="A727" s="18"/>
      <c r="B727" s="18"/>
      <c r="C727" s="18"/>
      <c r="D727" s="18"/>
    </row>
    <row r="728" spans="1:4">
      <c r="A728" s="18"/>
      <c r="B728" s="18"/>
      <c r="C728" s="18"/>
      <c r="D728" s="18"/>
    </row>
    <row r="729" spans="1:4">
      <c r="A729" s="18"/>
      <c r="B729" s="18"/>
      <c r="C729" s="18"/>
      <c r="D729" s="18"/>
    </row>
    <row r="730" spans="1:4">
      <c r="A730" s="18"/>
      <c r="B730" s="18"/>
      <c r="C730" s="18"/>
      <c r="D730" s="18"/>
    </row>
    <row r="731" spans="1:4">
      <c r="A731" s="18"/>
      <c r="B731" s="18"/>
      <c r="C731" s="18"/>
      <c r="D731" s="18"/>
    </row>
    <row r="732" spans="1:4">
      <c r="A732" s="18"/>
      <c r="B732" s="18"/>
      <c r="C732" s="18"/>
      <c r="D732" s="18"/>
    </row>
    <row r="733" spans="1:4">
      <c r="A733" s="18"/>
      <c r="B733" s="18"/>
      <c r="C733" s="18"/>
      <c r="D733" s="18"/>
    </row>
    <row r="734" spans="1:4">
      <c r="A734" s="18"/>
      <c r="B734" s="18"/>
      <c r="C734" s="18"/>
      <c r="D734" s="18"/>
    </row>
    <row r="735" spans="1:4">
      <c r="A735" s="18"/>
      <c r="B735" s="18"/>
      <c r="C735" s="18"/>
      <c r="D735" s="18"/>
    </row>
    <row r="736" spans="1:4">
      <c r="A736" s="18"/>
      <c r="B736" s="18"/>
      <c r="C736" s="18"/>
      <c r="D736" s="18"/>
    </row>
    <row r="737" spans="1:4">
      <c r="A737" s="18"/>
      <c r="B737" s="18"/>
      <c r="C737" s="18"/>
      <c r="D737" s="18"/>
    </row>
    <row r="738" spans="1:4">
      <c r="A738" s="18"/>
      <c r="B738" s="18"/>
      <c r="C738" s="18"/>
      <c r="D738" s="18"/>
    </row>
    <row r="739" spans="1:4">
      <c r="A739" s="18"/>
      <c r="B739" s="18"/>
      <c r="C739" s="18"/>
      <c r="D739" s="18"/>
    </row>
    <row r="740" spans="1:4">
      <c r="A740" s="18"/>
      <c r="B740" s="18"/>
      <c r="C740" s="18"/>
      <c r="D740" s="18"/>
    </row>
    <row r="741" spans="1:4">
      <c r="A741" s="18"/>
      <c r="B741" s="18"/>
      <c r="C741" s="18"/>
      <c r="D741" s="18"/>
    </row>
    <row r="742" spans="1:4">
      <c r="A742" s="18"/>
      <c r="B742" s="18"/>
      <c r="C742" s="18"/>
      <c r="D742" s="18"/>
    </row>
    <row r="743" spans="1:4">
      <c r="A743" s="18"/>
      <c r="B743" s="18"/>
      <c r="C743" s="18"/>
      <c r="D743" s="18"/>
    </row>
    <row r="744" spans="1:4">
      <c r="A744" s="18"/>
      <c r="B744" s="18"/>
      <c r="C744" s="18"/>
      <c r="D744" s="18"/>
    </row>
    <row r="745" spans="1:4">
      <c r="A745" s="18"/>
      <c r="B745" s="18"/>
      <c r="C745" s="18"/>
      <c r="D745" s="18"/>
    </row>
    <row r="746" spans="1:4">
      <c r="A746" s="18"/>
      <c r="B746" s="18"/>
      <c r="C746" s="18"/>
      <c r="D746" s="18"/>
    </row>
    <row r="747" spans="1:4">
      <c r="A747" s="18"/>
      <c r="B747" s="18"/>
      <c r="C747" s="18"/>
      <c r="D747" s="18"/>
    </row>
    <row r="748" spans="1:4">
      <c r="A748" s="18"/>
      <c r="B748" s="18"/>
      <c r="C748" s="18"/>
      <c r="D748" s="18"/>
    </row>
    <row r="749" spans="1:4">
      <c r="A749" s="18"/>
      <c r="B749" s="18"/>
      <c r="C749" s="18"/>
      <c r="D749" s="18"/>
    </row>
    <row r="750" spans="1:4">
      <c r="A750" s="18"/>
      <c r="B750" s="18"/>
      <c r="C750" s="18"/>
      <c r="D750" s="18"/>
    </row>
    <row r="751" spans="1:4">
      <c r="A751" s="18"/>
      <c r="B751" s="18"/>
      <c r="C751" s="18"/>
      <c r="D751" s="18"/>
    </row>
    <row r="752" spans="1:4">
      <c r="A752" s="18"/>
      <c r="B752" s="18"/>
      <c r="C752" s="18"/>
      <c r="D752" s="18"/>
    </row>
    <row r="753" spans="1:4">
      <c r="A753" s="18"/>
      <c r="B753" s="18"/>
      <c r="C753" s="18"/>
      <c r="D753" s="18"/>
    </row>
    <row r="754" spans="1:4">
      <c r="A754" s="18"/>
      <c r="B754" s="18"/>
      <c r="C754" s="18"/>
      <c r="D754" s="18"/>
    </row>
    <row r="755" spans="1:4">
      <c r="A755" s="18"/>
      <c r="B755" s="18"/>
      <c r="C755" s="18"/>
      <c r="D755" s="18"/>
    </row>
    <row r="756" spans="1:4">
      <c r="A756" s="18"/>
      <c r="B756" s="18"/>
      <c r="C756" s="18"/>
      <c r="D756" s="18"/>
    </row>
    <row r="757" spans="1:4">
      <c r="A757" s="18"/>
      <c r="B757" s="18"/>
      <c r="C757" s="18"/>
      <c r="D757" s="18"/>
    </row>
    <row r="758" spans="1:4">
      <c r="A758" s="18"/>
      <c r="B758" s="18"/>
      <c r="C758" s="18"/>
      <c r="D758" s="18"/>
    </row>
    <row r="759" spans="1:4">
      <c r="A759" s="18"/>
      <c r="B759" s="18"/>
      <c r="C759" s="18"/>
      <c r="D759" s="18"/>
    </row>
    <row r="760" spans="1:4">
      <c r="A760" s="18"/>
      <c r="B760" s="18"/>
      <c r="C760" s="18"/>
      <c r="D760" s="18"/>
    </row>
    <row r="761" spans="1:4">
      <c r="A761" s="18"/>
      <c r="B761" s="18"/>
      <c r="C761" s="18"/>
      <c r="D761" s="18"/>
    </row>
    <row r="762" spans="1:4">
      <c r="A762" s="18"/>
      <c r="B762" s="18"/>
      <c r="C762" s="18"/>
      <c r="D762" s="18"/>
    </row>
    <row r="763" spans="1:4">
      <c r="A763" s="18"/>
      <c r="B763" s="18"/>
      <c r="C763" s="18"/>
      <c r="D763" s="18"/>
    </row>
    <row r="764" spans="1:4">
      <c r="A764" s="18"/>
      <c r="B764" s="18"/>
      <c r="C764" s="18"/>
      <c r="D764" s="18"/>
    </row>
    <row r="765" spans="1:4">
      <c r="A765" s="18"/>
      <c r="B765" s="18"/>
      <c r="C765" s="18"/>
      <c r="D765" s="18"/>
    </row>
    <row r="766" spans="1:4">
      <c r="A766" s="18"/>
      <c r="B766" s="18"/>
      <c r="C766" s="18"/>
      <c r="D766" s="18"/>
    </row>
    <row r="767" spans="1:4">
      <c r="A767" s="18"/>
      <c r="B767" s="18"/>
      <c r="C767" s="18"/>
      <c r="D767" s="18"/>
    </row>
    <row r="768" spans="1:4">
      <c r="A768" s="18"/>
      <c r="B768" s="18"/>
      <c r="C768" s="18"/>
      <c r="D768" s="18"/>
    </row>
    <row r="769" spans="1:4">
      <c r="A769" s="18"/>
      <c r="B769" s="18"/>
      <c r="C769" s="18"/>
      <c r="D769" s="18"/>
    </row>
    <row r="770" spans="1:4">
      <c r="A770" s="18"/>
      <c r="B770" s="18"/>
      <c r="C770" s="18"/>
      <c r="D770" s="18"/>
    </row>
    <row r="771" spans="1:4">
      <c r="A771" s="18"/>
      <c r="B771" s="18"/>
      <c r="C771" s="18"/>
      <c r="D771" s="18"/>
    </row>
    <row r="772" spans="1:4">
      <c r="A772" s="18"/>
      <c r="B772" s="18"/>
      <c r="C772" s="18"/>
      <c r="D772" s="18"/>
    </row>
    <row r="773" spans="1:4">
      <c r="A773" s="18"/>
      <c r="B773" s="18"/>
      <c r="C773" s="18"/>
      <c r="D773" s="18"/>
    </row>
    <row r="774" spans="1:4">
      <c r="A774" s="18"/>
      <c r="B774" s="18"/>
      <c r="C774" s="18"/>
      <c r="D774" s="18"/>
    </row>
    <row r="775" spans="1:4">
      <c r="A775" s="18"/>
      <c r="B775" s="18"/>
      <c r="C775" s="18"/>
      <c r="D775" s="18"/>
    </row>
    <row r="776" spans="1:4">
      <c r="A776" s="18"/>
      <c r="B776" s="18"/>
      <c r="C776" s="18"/>
      <c r="D776" s="18"/>
    </row>
    <row r="777" spans="1:4">
      <c r="A777" s="18"/>
      <c r="B777" s="18"/>
      <c r="C777" s="18"/>
      <c r="D777" s="18"/>
    </row>
    <row r="778" spans="1:4">
      <c r="A778" s="18"/>
      <c r="B778" s="18"/>
      <c r="C778" s="18"/>
      <c r="D778" s="18"/>
    </row>
    <row r="779" spans="1:4">
      <c r="A779" s="18"/>
      <c r="B779" s="18"/>
      <c r="C779" s="18"/>
      <c r="D779" s="18"/>
    </row>
    <row r="780" spans="1:4">
      <c r="A780" s="18"/>
      <c r="B780" s="18"/>
      <c r="C780" s="18"/>
      <c r="D780" s="18"/>
    </row>
    <row r="781" spans="1:4">
      <c r="A781" s="18"/>
      <c r="B781" s="18"/>
      <c r="C781" s="18"/>
      <c r="D781" s="18"/>
    </row>
    <row r="782" spans="1:4">
      <c r="A782" s="18"/>
      <c r="B782" s="18"/>
      <c r="C782" s="18"/>
      <c r="D782" s="18"/>
    </row>
    <row r="783" spans="1:4">
      <c r="A783" s="18"/>
      <c r="B783" s="18"/>
      <c r="C783" s="18"/>
      <c r="D783" s="18"/>
    </row>
    <row r="784" spans="1:4">
      <c r="A784" s="18"/>
      <c r="B784" s="18"/>
      <c r="C784" s="18"/>
      <c r="D784" s="18"/>
    </row>
    <row r="785" spans="1:4">
      <c r="A785" s="18"/>
      <c r="B785" s="18"/>
      <c r="C785" s="18"/>
      <c r="D785" s="18"/>
    </row>
    <row r="786" spans="1:4">
      <c r="A786" s="18"/>
      <c r="B786" s="18"/>
      <c r="C786" s="18"/>
      <c r="D786" s="18"/>
    </row>
    <row r="787" spans="1:4">
      <c r="A787" s="18"/>
      <c r="B787" s="18"/>
      <c r="C787" s="18"/>
      <c r="D787" s="18"/>
    </row>
    <row r="788" spans="1:4">
      <c r="A788" s="18"/>
      <c r="B788" s="18"/>
      <c r="C788" s="18"/>
      <c r="D788" s="18"/>
    </row>
    <row r="789" spans="1:4">
      <c r="A789" s="18"/>
      <c r="B789" s="18"/>
      <c r="C789" s="18"/>
      <c r="D789" s="18"/>
    </row>
  </sheetData>
  <mergeCells count="66">
    <mergeCell ref="X74:Y74"/>
    <mergeCell ref="X48:Y48"/>
    <mergeCell ref="K56:K62"/>
    <mergeCell ref="L56:M56"/>
    <mergeCell ref="U56:U62"/>
    <mergeCell ref="V56:W56"/>
    <mergeCell ref="N61:O61"/>
    <mergeCell ref="X61:Y61"/>
    <mergeCell ref="T41:T79"/>
    <mergeCell ref="K43:K49"/>
    <mergeCell ref="L43:M43"/>
    <mergeCell ref="U43:U49"/>
    <mergeCell ref="V43:W43"/>
    <mergeCell ref="N48:O48"/>
    <mergeCell ref="K69:K75"/>
    <mergeCell ref="L69:M69"/>
    <mergeCell ref="U69:U75"/>
    <mergeCell ref="V69:W69"/>
    <mergeCell ref="N74:O74"/>
    <mergeCell ref="B1:D1"/>
    <mergeCell ref="K29:K35"/>
    <mergeCell ref="K16:K22"/>
    <mergeCell ref="K3:K9"/>
    <mergeCell ref="D35:E35"/>
    <mergeCell ref="J1:J39"/>
    <mergeCell ref="B3:C3"/>
    <mergeCell ref="D37:F37"/>
    <mergeCell ref="N8:O8"/>
    <mergeCell ref="N21:O21"/>
    <mergeCell ref="N34:O34"/>
    <mergeCell ref="B50:C50"/>
    <mergeCell ref="B52:C52"/>
    <mergeCell ref="X8:Y8"/>
    <mergeCell ref="X21:Y21"/>
    <mergeCell ref="X34:Y34"/>
    <mergeCell ref="T1:T39"/>
    <mergeCell ref="U16:U22"/>
    <mergeCell ref="U3:U9"/>
    <mergeCell ref="U29:U35"/>
    <mergeCell ref="V3:W3"/>
    <mergeCell ref="V16:W16"/>
    <mergeCell ref="V29:W29"/>
    <mergeCell ref="A40:A48"/>
    <mergeCell ref="B40:C40"/>
    <mergeCell ref="E42:E43"/>
    <mergeCell ref="L29:M29"/>
    <mergeCell ref="A3:A9"/>
    <mergeCell ref="B11:C11"/>
    <mergeCell ref="A11:A35"/>
    <mergeCell ref="B37:C38"/>
    <mergeCell ref="D38:E38"/>
    <mergeCell ref="L3:M3"/>
    <mergeCell ref="L16:M16"/>
    <mergeCell ref="J41:J79"/>
    <mergeCell ref="D53:E53"/>
    <mergeCell ref="A50:A53"/>
    <mergeCell ref="D52:E52"/>
    <mergeCell ref="D50:E50"/>
    <mergeCell ref="D51:E51"/>
    <mergeCell ref="A70:A73"/>
    <mergeCell ref="B55:C55"/>
    <mergeCell ref="B61:C61"/>
    <mergeCell ref="B65:C65"/>
    <mergeCell ref="B70:C70"/>
    <mergeCell ref="A55:A63"/>
    <mergeCell ref="A65:A68"/>
  </mergeCells>
  <phoneticPr fontId="20" type="noConversion"/>
  <conditionalFormatting sqref="F38">
    <cfRule type="cellIs" dxfId="228" priority="33" stopIfTrue="1" operator="notEqual">
      <formula>0</formula>
    </cfRule>
  </conditionalFormatting>
  <conditionalFormatting sqref="D38:E38">
    <cfRule type="expression" dxfId="227" priority="34" stopIfTrue="1">
      <formula>$F$38&lt;&gt;0</formula>
    </cfRule>
  </conditionalFormatting>
  <conditionalFormatting sqref="G38">
    <cfRule type="expression" dxfId="226" priority="35" stopIfTrue="1">
      <formula>$F$38=0</formula>
    </cfRule>
  </conditionalFormatting>
  <conditionalFormatting sqref="E5 O5 Y5 Y18 O18 O31 Y31">
    <cfRule type="expression" dxfId="225" priority="36" stopIfTrue="1">
      <formula>$C$5=FALSE</formula>
    </cfRule>
  </conditionalFormatting>
  <conditionalFormatting sqref="E4 O4 Y4 Y17 O17 O30 Y30">
    <cfRule type="expression" dxfId="224" priority="37" stopIfTrue="1">
      <formula>$C$4=FALSE</formula>
    </cfRule>
  </conditionalFormatting>
  <conditionalFormatting sqref="F4">
    <cfRule type="expression" dxfId="223" priority="38" stopIfTrue="1">
      <formula>$C$4=FALSE</formula>
    </cfRule>
  </conditionalFormatting>
  <conditionalFormatting sqref="F6">
    <cfRule type="expression" dxfId="222" priority="39" stopIfTrue="1">
      <formula>$C$6=FALSE</formula>
    </cfRule>
  </conditionalFormatting>
  <conditionalFormatting sqref="F7">
    <cfRule type="expression" dxfId="221" priority="40" stopIfTrue="1">
      <formula>$C$7=FALSE</formula>
    </cfRule>
  </conditionalFormatting>
  <conditionalFormatting sqref="F8">
    <cfRule type="expression" dxfId="220" priority="41" stopIfTrue="1">
      <formula>$C$8=FALSE</formula>
    </cfRule>
  </conditionalFormatting>
  <conditionalFormatting sqref="G12">
    <cfRule type="expression" dxfId="219" priority="42" stopIfTrue="1">
      <formula>$C$12=FALSE</formula>
    </cfRule>
  </conditionalFormatting>
  <conditionalFormatting sqref="G13">
    <cfRule type="expression" dxfId="218" priority="43" stopIfTrue="1">
      <formula>$C$13=FALSE</formula>
    </cfRule>
  </conditionalFormatting>
  <conditionalFormatting sqref="G14">
    <cfRule type="expression" dxfId="217" priority="44" stopIfTrue="1">
      <formula>$C$14=FALSE</formula>
    </cfRule>
  </conditionalFormatting>
  <conditionalFormatting sqref="G15">
    <cfRule type="expression" dxfId="216" priority="45" stopIfTrue="1">
      <formula>$C$15=FALSE</formula>
    </cfRule>
  </conditionalFormatting>
  <conditionalFormatting sqref="G16">
    <cfRule type="expression" dxfId="215" priority="46" stopIfTrue="1">
      <formula>$C$16=FALSE</formula>
    </cfRule>
  </conditionalFormatting>
  <conditionalFormatting sqref="G17">
    <cfRule type="expression" dxfId="214" priority="47" stopIfTrue="1">
      <formula>$C$17=FALSE</formula>
    </cfRule>
  </conditionalFormatting>
  <conditionalFormatting sqref="G20">
    <cfRule type="expression" dxfId="213" priority="48" stopIfTrue="1">
      <formula>$C$20=FALSE</formula>
    </cfRule>
  </conditionalFormatting>
  <conditionalFormatting sqref="G21">
    <cfRule type="expression" dxfId="212" priority="49" stopIfTrue="1">
      <formula>$C$21=FALSE</formula>
    </cfRule>
  </conditionalFormatting>
  <conditionalFormatting sqref="G22">
    <cfRule type="expression" dxfId="211" priority="50" stopIfTrue="1">
      <formula>$C$22=FALSE</formula>
    </cfRule>
  </conditionalFormatting>
  <conditionalFormatting sqref="G23">
    <cfRule type="expression" dxfId="210" priority="51" stopIfTrue="1">
      <formula>$C$23=FALSE</formula>
    </cfRule>
  </conditionalFormatting>
  <conditionalFormatting sqref="G24">
    <cfRule type="expression" dxfId="209" priority="52" stopIfTrue="1">
      <formula>$C$24=FALSE</formula>
    </cfRule>
  </conditionalFormatting>
  <conditionalFormatting sqref="G25">
    <cfRule type="expression" dxfId="208" priority="53" stopIfTrue="1">
      <formula>$C$25=FALSE</formula>
    </cfRule>
  </conditionalFormatting>
  <conditionalFormatting sqref="G26">
    <cfRule type="expression" dxfId="207" priority="54" stopIfTrue="1">
      <formula>$C$26=FALSE</formula>
    </cfRule>
  </conditionalFormatting>
  <conditionalFormatting sqref="G27">
    <cfRule type="expression" dxfId="206" priority="55" stopIfTrue="1">
      <formula>$C$27=FALSE</formula>
    </cfRule>
  </conditionalFormatting>
  <conditionalFormatting sqref="G28">
    <cfRule type="expression" dxfId="205" priority="56" stopIfTrue="1">
      <formula>$C$28=FALSE</formula>
    </cfRule>
  </conditionalFormatting>
  <conditionalFormatting sqref="G29">
    <cfRule type="expression" dxfId="204" priority="57" stopIfTrue="1">
      <formula>$C$29=FALSE</formula>
    </cfRule>
  </conditionalFormatting>
  <conditionalFormatting sqref="G30">
    <cfRule type="expression" dxfId="203" priority="58" stopIfTrue="1">
      <formula>$C$30=FALSE</formula>
    </cfRule>
  </conditionalFormatting>
  <conditionalFormatting sqref="G31">
    <cfRule type="expression" dxfId="202" priority="59" stopIfTrue="1">
      <formula>$C$31=FALSE</formula>
    </cfRule>
  </conditionalFormatting>
  <conditionalFormatting sqref="G32">
    <cfRule type="expression" dxfId="201" priority="60" stopIfTrue="1">
      <formula>$C$32=FALSE</formula>
    </cfRule>
  </conditionalFormatting>
  <conditionalFormatting sqref="G33">
    <cfRule type="expression" dxfId="200" priority="61" stopIfTrue="1">
      <formula>$C$33=FALSE</formula>
    </cfRule>
  </conditionalFormatting>
  <conditionalFormatting sqref="F41">
    <cfRule type="expression" dxfId="199" priority="62" stopIfTrue="1">
      <formula>$C$41=FALSE</formula>
    </cfRule>
  </conditionalFormatting>
  <conditionalFormatting sqref="F44">
    <cfRule type="expression" dxfId="198" priority="63" stopIfTrue="1">
      <formula>$C$44=FALSE</formula>
    </cfRule>
  </conditionalFormatting>
  <conditionalFormatting sqref="F45">
    <cfRule type="expression" dxfId="197" priority="64" stopIfTrue="1">
      <formula>$C$45=FALSE</formula>
    </cfRule>
  </conditionalFormatting>
  <conditionalFormatting sqref="F46">
    <cfRule type="expression" dxfId="196" priority="65" stopIfTrue="1">
      <formula>$C$46=FALSE</formula>
    </cfRule>
  </conditionalFormatting>
  <conditionalFormatting sqref="G47">
    <cfRule type="expression" dxfId="195" priority="66" stopIfTrue="1">
      <formula>$C$47=FALSE</formula>
    </cfRule>
  </conditionalFormatting>
  <conditionalFormatting sqref="G48">
    <cfRule type="expression" dxfId="194" priority="67" stopIfTrue="1">
      <formula>$C$48=FALSE</formula>
    </cfRule>
  </conditionalFormatting>
  <conditionalFormatting sqref="F51">
    <cfRule type="expression" dxfId="193" priority="68" stopIfTrue="1">
      <formula>$C$51=FALSE</formula>
    </cfRule>
  </conditionalFormatting>
  <conditionalFormatting sqref="F66:G66 F56:G56 G67:G68">
    <cfRule type="expression" dxfId="192" priority="69" stopIfTrue="1">
      <formula>$C$56=FALSE</formula>
    </cfRule>
  </conditionalFormatting>
  <conditionalFormatting sqref="F57">
    <cfRule type="expression" dxfId="191" priority="70" stopIfTrue="1">
      <formula>$C$57=FALSE</formula>
    </cfRule>
  </conditionalFormatting>
  <conditionalFormatting sqref="F58">
    <cfRule type="expression" dxfId="190" priority="71" stopIfTrue="1">
      <formula>$C$58=FALSE</formula>
    </cfRule>
  </conditionalFormatting>
  <conditionalFormatting sqref="F59">
    <cfRule type="expression" dxfId="189" priority="72" stopIfTrue="1">
      <formula>$C$59=FALSE</formula>
    </cfRule>
  </conditionalFormatting>
  <conditionalFormatting sqref="E60:G60">
    <cfRule type="expression" dxfId="188" priority="73" stopIfTrue="1">
      <formula>$C$60=FALSE</formula>
    </cfRule>
  </conditionalFormatting>
  <conditionalFormatting sqref="F62">
    <cfRule type="expression" dxfId="187" priority="74" stopIfTrue="1">
      <formula>$C$62=FALSE</formula>
    </cfRule>
  </conditionalFormatting>
  <conditionalFormatting sqref="E63:F63">
    <cfRule type="expression" dxfId="186" priority="75" stopIfTrue="1">
      <formula>$C$63=FALSE</formula>
    </cfRule>
  </conditionalFormatting>
  <conditionalFormatting sqref="E71:G71">
    <cfRule type="expression" dxfId="185" priority="76" stopIfTrue="1">
      <formula>$C$71=FALSE</formula>
    </cfRule>
  </conditionalFormatting>
  <conditionalFormatting sqref="D72:G72">
    <cfRule type="expression" dxfId="184" priority="77" stopIfTrue="1">
      <formula>$C$72=FALSE</formula>
    </cfRule>
  </conditionalFormatting>
  <conditionalFormatting sqref="D73:G73">
    <cfRule type="expression" dxfId="183" priority="78" stopIfTrue="1">
      <formula>$C$73=FALSE</formula>
    </cfRule>
  </conditionalFormatting>
  <conditionalFormatting sqref="D68:G68">
    <cfRule type="expression" dxfId="182" priority="79" stopIfTrue="1">
      <formula>$C$68=FALSE</formula>
    </cfRule>
  </conditionalFormatting>
  <conditionalFormatting sqref="D66:E66">
    <cfRule type="expression" dxfId="181" priority="80" stopIfTrue="1">
      <formula>$C$66=FALSE</formula>
    </cfRule>
  </conditionalFormatting>
  <conditionalFormatting sqref="D67:G67">
    <cfRule type="expression" dxfId="180" priority="81" stopIfTrue="1">
      <formula>$C$67=FALSE</formula>
    </cfRule>
  </conditionalFormatting>
  <conditionalFormatting sqref="P4">
    <cfRule type="expression" dxfId="179" priority="82" stopIfTrue="1">
      <formula>$M$4=FALSE</formula>
    </cfRule>
  </conditionalFormatting>
  <conditionalFormatting sqref="P5">
    <cfRule type="expression" dxfId="178" priority="83" stopIfTrue="1">
      <formula>$M$5=FALSE</formula>
    </cfRule>
  </conditionalFormatting>
  <conditionalFormatting sqref="P6">
    <cfRule type="expression" dxfId="177" priority="84" stopIfTrue="1">
      <formula>$M$6=FALSE</formula>
    </cfRule>
  </conditionalFormatting>
  <conditionalFormatting sqref="P7">
    <cfRule type="expression" dxfId="176" priority="85" stopIfTrue="1">
      <formula>$M$7=FALSE</formula>
    </cfRule>
  </conditionalFormatting>
  <conditionalFormatting sqref="P8">
    <cfRule type="expression" dxfId="175" priority="86" stopIfTrue="1">
      <formula>$M$8=FALSE</formula>
    </cfRule>
  </conditionalFormatting>
  <conditionalFormatting sqref="P17">
    <cfRule type="expression" dxfId="174" priority="87" stopIfTrue="1">
      <formula>$M$17=FALSE</formula>
    </cfRule>
  </conditionalFormatting>
  <conditionalFormatting sqref="P18">
    <cfRule type="expression" dxfId="173" priority="88" stopIfTrue="1">
      <formula>$M$18=FALSE</formula>
    </cfRule>
  </conditionalFormatting>
  <conditionalFormatting sqref="P19">
    <cfRule type="expression" dxfId="172" priority="89" stopIfTrue="1">
      <formula>$M$19=FALSE</formula>
    </cfRule>
  </conditionalFormatting>
  <conditionalFormatting sqref="P20">
    <cfRule type="expression" dxfId="171" priority="90" stopIfTrue="1">
      <formula>$M$20=FALSE</formula>
    </cfRule>
  </conditionalFormatting>
  <conditionalFormatting sqref="P21">
    <cfRule type="expression" dxfId="170" priority="91" stopIfTrue="1">
      <formula>$M$21=FALSE</formula>
    </cfRule>
  </conditionalFormatting>
  <conditionalFormatting sqref="P30">
    <cfRule type="expression" dxfId="169" priority="92" stopIfTrue="1">
      <formula>$M$30=FALSE</formula>
    </cfRule>
  </conditionalFormatting>
  <conditionalFormatting sqref="P31">
    <cfRule type="expression" dxfId="168" priority="93" stopIfTrue="1">
      <formula>$M$31=FALSE</formula>
    </cfRule>
  </conditionalFormatting>
  <conditionalFormatting sqref="P32">
    <cfRule type="expression" dxfId="167" priority="94" stopIfTrue="1">
      <formula>$M$32=FALSE</formula>
    </cfRule>
  </conditionalFormatting>
  <conditionalFormatting sqref="P33">
    <cfRule type="expression" dxfId="166" priority="95" stopIfTrue="1">
      <formula>$M$33=FALSE</formula>
    </cfRule>
  </conditionalFormatting>
  <conditionalFormatting sqref="P34">
    <cfRule type="expression" dxfId="165" priority="96" stopIfTrue="1">
      <formula>$M$34=FALSE</formula>
    </cfRule>
  </conditionalFormatting>
  <conditionalFormatting sqref="Z4">
    <cfRule type="expression" dxfId="164" priority="97" stopIfTrue="1">
      <formula>$W$4=FALSE</formula>
    </cfRule>
  </conditionalFormatting>
  <conditionalFormatting sqref="Z5">
    <cfRule type="expression" dxfId="163" priority="98" stopIfTrue="1">
      <formula>$W$5=FALSE</formula>
    </cfRule>
  </conditionalFormatting>
  <conditionalFormatting sqref="Z6">
    <cfRule type="expression" dxfId="162" priority="99" stopIfTrue="1">
      <formula>$W$6=FALSE</formula>
    </cfRule>
  </conditionalFormatting>
  <conditionalFormatting sqref="Z7">
    <cfRule type="expression" dxfId="161" priority="100" stopIfTrue="1">
      <formula>$W$7=FALSE</formula>
    </cfRule>
  </conditionalFormatting>
  <conditionalFormatting sqref="Z8">
    <cfRule type="expression" dxfId="160" priority="101" stopIfTrue="1">
      <formula>$W$8=FALSE</formula>
    </cfRule>
  </conditionalFormatting>
  <conditionalFormatting sqref="Z19">
    <cfRule type="expression" dxfId="159" priority="102" stopIfTrue="1">
      <formula>$W$19=FALSE</formula>
    </cfRule>
  </conditionalFormatting>
  <conditionalFormatting sqref="Z20">
    <cfRule type="expression" dxfId="158" priority="103" stopIfTrue="1">
      <formula>$W$20=FALSE</formula>
    </cfRule>
  </conditionalFormatting>
  <conditionalFormatting sqref="Z21">
    <cfRule type="expression" dxfId="157" priority="104" stopIfTrue="1">
      <formula>$W$21=FALSE</formula>
    </cfRule>
  </conditionalFormatting>
  <conditionalFormatting sqref="Z18">
    <cfRule type="expression" dxfId="156" priority="105" stopIfTrue="1">
      <formula>$W$18=FALSE</formula>
    </cfRule>
  </conditionalFormatting>
  <conditionalFormatting sqref="Z17">
    <cfRule type="expression" dxfId="155" priority="106" stopIfTrue="1">
      <formula>$W$17=FALSE</formula>
    </cfRule>
  </conditionalFormatting>
  <conditionalFormatting sqref="Z30">
    <cfRule type="expression" dxfId="154" priority="107" stopIfTrue="1">
      <formula>$W$30=FALSE</formula>
    </cfRule>
  </conditionalFormatting>
  <conditionalFormatting sqref="Z31">
    <cfRule type="expression" dxfId="153" priority="108" stopIfTrue="1">
      <formula>$W$31=FALSE</formula>
    </cfRule>
  </conditionalFormatting>
  <conditionalFormatting sqref="Z32">
    <cfRule type="expression" dxfId="152" priority="109" stopIfTrue="1">
      <formula>$W$32=FALSE</formula>
    </cfRule>
  </conditionalFormatting>
  <conditionalFormatting sqref="Z33">
    <cfRule type="expression" dxfId="151" priority="110" stopIfTrue="1">
      <formula>$W$33=FALSE</formula>
    </cfRule>
  </conditionalFormatting>
  <conditionalFormatting sqref="Z34">
    <cfRule type="expression" dxfId="150" priority="111" stopIfTrue="1">
      <formula>$W$34=FALSE</formula>
    </cfRule>
  </conditionalFormatting>
  <conditionalFormatting sqref="F12">
    <cfRule type="expression" dxfId="149" priority="112" stopIfTrue="1">
      <formula>$C$12=FALSE</formula>
    </cfRule>
    <cfRule type="expression" dxfId="148" priority="113" stopIfTrue="1">
      <formula>$B$34=FALSE</formula>
    </cfRule>
  </conditionalFormatting>
  <conditionalFormatting sqref="F13">
    <cfRule type="expression" dxfId="147" priority="114" stopIfTrue="1">
      <formula>$C$13=FALSE</formula>
    </cfRule>
    <cfRule type="expression" dxfId="146" priority="115" stopIfTrue="1">
      <formula>$B$34=FALSE</formula>
    </cfRule>
  </conditionalFormatting>
  <conditionalFormatting sqref="F14">
    <cfRule type="expression" dxfId="145" priority="116" stopIfTrue="1">
      <formula>$C$14=FALSE</formula>
    </cfRule>
    <cfRule type="expression" dxfId="144" priority="117" stopIfTrue="1">
      <formula>$B$34=FALSE</formula>
    </cfRule>
  </conditionalFormatting>
  <conditionalFormatting sqref="F15">
    <cfRule type="expression" dxfId="143" priority="118" stopIfTrue="1">
      <formula>$C$15=FALSE</formula>
    </cfRule>
    <cfRule type="expression" dxfId="142" priority="119" stopIfTrue="1">
      <formula>$B$34=FALSE</formula>
    </cfRule>
  </conditionalFormatting>
  <conditionalFormatting sqref="F16">
    <cfRule type="expression" dxfId="141" priority="120" stopIfTrue="1">
      <formula>$C$16=FALSE</formula>
    </cfRule>
    <cfRule type="expression" dxfId="140" priority="121" stopIfTrue="1">
      <formula>$B$34=FALSE</formula>
    </cfRule>
  </conditionalFormatting>
  <conditionalFormatting sqref="F17">
    <cfRule type="expression" dxfId="139" priority="122" stopIfTrue="1">
      <formula>$C$17=FALSE</formula>
    </cfRule>
    <cfRule type="expression" dxfId="138" priority="123" stopIfTrue="1">
      <formula>$B$34=FALSE</formula>
    </cfRule>
  </conditionalFormatting>
  <conditionalFormatting sqref="F20">
    <cfRule type="expression" dxfId="137" priority="124" stopIfTrue="1">
      <formula>$C$20=FALSE</formula>
    </cfRule>
    <cfRule type="expression" dxfId="136" priority="125" stopIfTrue="1">
      <formula>$B$34=FALSE</formula>
    </cfRule>
  </conditionalFormatting>
  <conditionalFormatting sqref="F21">
    <cfRule type="expression" dxfId="135" priority="126" stopIfTrue="1">
      <formula>$C$21=FALSE</formula>
    </cfRule>
    <cfRule type="expression" dxfId="134" priority="127" stopIfTrue="1">
      <formula>$B$34=FALSE</formula>
    </cfRule>
  </conditionalFormatting>
  <conditionalFormatting sqref="F22">
    <cfRule type="expression" dxfId="133" priority="128" stopIfTrue="1">
      <formula>$C$22=FALSE</formula>
    </cfRule>
    <cfRule type="expression" dxfId="132" priority="129" stopIfTrue="1">
      <formula>$B$34=FALSE</formula>
    </cfRule>
  </conditionalFormatting>
  <conditionalFormatting sqref="F23">
    <cfRule type="expression" dxfId="131" priority="130" stopIfTrue="1">
      <formula>$C$23=FALSE</formula>
    </cfRule>
    <cfRule type="expression" dxfId="130" priority="131" stopIfTrue="1">
      <formula>$B$34=FALSE</formula>
    </cfRule>
  </conditionalFormatting>
  <conditionalFormatting sqref="F24">
    <cfRule type="expression" dxfId="129" priority="132" stopIfTrue="1">
      <formula>$C$24=FALSE</formula>
    </cfRule>
    <cfRule type="expression" dxfId="128" priority="133" stopIfTrue="1">
      <formula>$B$34=FALSE</formula>
    </cfRule>
  </conditionalFormatting>
  <conditionalFormatting sqref="F25">
    <cfRule type="expression" dxfId="127" priority="134" stopIfTrue="1">
      <formula>$C$25=FALSE</formula>
    </cfRule>
    <cfRule type="expression" dxfId="126" priority="135" stopIfTrue="1">
      <formula>$B$34=FALSE</formula>
    </cfRule>
  </conditionalFormatting>
  <conditionalFormatting sqref="F26">
    <cfRule type="expression" dxfId="125" priority="136" stopIfTrue="1">
      <formula>$C$26=FALSE</formula>
    </cfRule>
    <cfRule type="expression" dxfId="124" priority="137" stopIfTrue="1">
      <formula>$B$34=FALSE</formula>
    </cfRule>
  </conditionalFormatting>
  <conditionalFormatting sqref="F27">
    <cfRule type="expression" dxfId="123" priority="138" stopIfTrue="1">
      <formula>$C$27=FALSE</formula>
    </cfRule>
    <cfRule type="expression" dxfId="122" priority="139" stopIfTrue="1">
      <formula>$B$34=FALSE</formula>
    </cfRule>
  </conditionalFormatting>
  <conditionalFormatting sqref="F28">
    <cfRule type="expression" dxfId="121" priority="140" stopIfTrue="1">
      <formula>$C$28=FALSE</formula>
    </cfRule>
    <cfRule type="expression" dxfId="120" priority="141" stopIfTrue="1">
      <formula>$B$34=FALSE</formula>
    </cfRule>
  </conditionalFormatting>
  <conditionalFormatting sqref="F29">
    <cfRule type="expression" dxfId="119" priority="142" stopIfTrue="1">
      <formula>$C$29=FALSE</formula>
    </cfRule>
    <cfRule type="expression" dxfId="118" priority="143" stopIfTrue="1">
      <formula>$B$34=FALSE</formula>
    </cfRule>
  </conditionalFormatting>
  <conditionalFormatting sqref="F30">
    <cfRule type="expression" dxfId="117" priority="144" stopIfTrue="1">
      <formula>$C$30=FALSE</formula>
    </cfRule>
    <cfRule type="expression" dxfId="116" priority="145" stopIfTrue="1">
      <formula>$B$34=FALSE</formula>
    </cfRule>
  </conditionalFormatting>
  <conditionalFormatting sqref="F31">
    <cfRule type="expression" dxfId="115" priority="146" stopIfTrue="1">
      <formula>$C$31=FALSE</formula>
    </cfRule>
    <cfRule type="expression" dxfId="114" priority="147" stopIfTrue="1">
      <formula>$B$34=FALSE</formula>
    </cfRule>
  </conditionalFormatting>
  <conditionalFormatting sqref="F32">
    <cfRule type="expression" dxfId="113" priority="148" stopIfTrue="1">
      <formula>$C$32=FALSE</formula>
    </cfRule>
    <cfRule type="expression" dxfId="112" priority="149" stopIfTrue="1">
      <formula>$B$34=FALSE</formula>
    </cfRule>
  </conditionalFormatting>
  <conditionalFormatting sqref="F33">
    <cfRule type="expression" dxfId="111" priority="150" stopIfTrue="1">
      <formula>$C$33=FALSE</formula>
    </cfRule>
    <cfRule type="expression" dxfId="110" priority="151" stopIfTrue="1">
      <formula>$B$34=FALSE</formula>
    </cfRule>
  </conditionalFormatting>
  <conditionalFormatting sqref="D53:F53">
    <cfRule type="expression" dxfId="109" priority="152" stopIfTrue="1">
      <formula>$C$53=FALSE</formula>
    </cfRule>
  </conditionalFormatting>
  <conditionalFormatting sqref="D51:E51">
    <cfRule type="expression" dxfId="108" priority="153" stopIfTrue="1">
      <formula>$C$51=FALSE</formula>
    </cfRule>
  </conditionalFormatting>
  <conditionalFormatting sqref="F5">
    <cfRule type="expression" dxfId="107" priority="154" stopIfTrue="1">
      <formula>$C$5=FALSE</formula>
    </cfRule>
  </conditionalFormatting>
  <conditionalFormatting sqref="F43">
    <cfRule type="expression" dxfId="106" priority="155" stopIfTrue="1">
      <formula>$C$42=FALSE</formula>
    </cfRule>
    <cfRule type="expression" dxfId="105" priority="156" stopIfTrue="1">
      <formula>$H$42="1"</formula>
    </cfRule>
  </conditionalFormatting>
  <conditionalFormatting sqref="F42">
    <cfRule type="expression" dxfId="104" priority="281" stopIfTrue="1">
      <formula>$C$42=FALSE</formula>
    </cfRule>
    <cfRule type="expression" dxfId="103" priority="282" stopIfTrue="1">
      <formula>$H$42="1"</formula>
    </cfRule>
  </conditionalFormatting>
  <conditionalFormatting sqref="G42:G43">
    <cfRule type="expression" dxfId="102" priority="283" stopIfTrue="1">
      <formula>$C$42=FALSE</formula>
    </cfRule>
    <cfRule type="expression" dxfId="101" priority="284" stopIfTrue="1">
      <formula>$H$42="1"</formula>
    </cfRule>
  </conditionalFormatting>
  <conditionalFormatting sqref="O45 Y45 Y58 O58 O71 Y71">
    <cfRule type="expression" dxfId="100" priority="32" stopIfTrue="1">
      <formula>$C$5=FALSE</formula>
    </cfRule>
  </conditionalFormatting>
  <conditionalFormatting sqref="O44 Y44 Y57 O57 O70 Y70">
    <cfRule type="expression" dxfId="99" priority="31" stopIfTrue="1">
      <formula>$C$4=FALSE</formula>
    </cfRule>
  </conditionalFormatting>
  <conditionalFormatting sqref="P44">
    <cfRule type="expression" dxfId="98" priority="30" stopIfTrue="1">
      <formula>$M$4=FALSE</formula>
    </cfRule>
  </conditionalFormatting>
  <conditionalFormatting sqref="P45">
    <cfRule type="expression" dxfId="97" priority="29" stopIfTrue="1">
      <formula>$M$5=FALSE</formula>
    </cfRule>
  </conditionalFormatting>
  <conditionalFormatting sqref="P46">
    <cfRule type="expression" dxfId="96" priority="28" stopIfTrue="1">
      <formula>$M$6=FALSE</formula>
    </cfRule>
  </conditionalFormatting>
  <conditionalFormatting sqref="P47">
    <cfRule type="expression" dxfId="95" priority="27" stopIfTrue="1">
      <formula>$M$7=FALSE</formula>
    </cfRule>
  </conditionalFormatting>
  <conditionalFormatting sqref="P48">
    <cfRule type="expression" dxfId="94" priority="26" stopIfTrue="1">
      <formula>$M$8=FALSE</formula>
    </cfRule>
  </conditionalFormatting>
  <conditionalFormatting sqref="P57">
    <cfRule type="expression" dxfId="93" priority="25" stopIfTrue="1">
      <formula>$M$17=FALSE</formula>
    </cfRule>
  </conditionalFormatting>
  <conditionalFormatting sqref="P58">
    <cfRule type="expression" dxfId="92" priority="24" stopIfTrue="1">
      <formula>$M$18=FALSE</formula>
    </cfRule>
  </conditionalFormatting>
  <conditionalFormatting sqref="P59">
    <cfRule type="expression" dxfId="91" priority="23" stopIfTrue="1">
      <formula>$M$19=FALSE</formula>
    </cfRule>
  </conditionalFormatting>
  <conditionalFormatting sqref="P60">
    <cfRule type="expression" dxfId="90" priority="22" stopIfTrue="1">
      <formula>$M$20=FALSE</formula>
    </cfRule>
  </conditionalFormatting>
  <conditionalFormatting sqref="P61">
    <cfRule type="expression" dxfId="89" priority="21" stopIfTrue="1">
      <formula>$M$21=FALSE</formula>
    </cfRule>
  </conditionalFormatting>
  <conditionalFormatting sqref="P70">
    <cfRule type="expression" dxfId="88" priority="20" stopIfTrue="1">
      <formula>$M$30=FALSE</formula>
    </cfRule>
  </conditionalFormatting>
  <conditionalFormatting sqref="P71">
    <cfRule type="expression" dxfId="87" priority="19" stopIfTrue="1">
      <formula>$M$31=FALSE</formula>
    </cfRule>
  </conditionalFormatting>
  <conditionalFormatting sqref="P72">
    <cfRule type="expression" dxfId="86" priority="18" stopIfTrue="1">
      <formula>$M$32=FALSE</formula>
    </cfRule>
  </conditionalFormatting>
  <conditionalFormatting sqref="P73">
    <cfRule type="expression" dxfId="85" priority="17" stopIfTrue="1">
      <formula>$M$33=FALSE</formula>
    </cfRule>
  </conditionalFormatting>
  <conditionalFormatting sqref="P74">
    <cfRule type="expression" dxfId="84" priority="16" stopIfTrue="1">
      <formula>$M$34=FALSE</formula>
    </cfRule>
  </conditionalFormatting>
  <conditionalFormatting sqref="Z44">
    <cfRule type="expression" dxfId="83" priority="15" stopIfTrue="1">
      <formula>$W$4=FALSE</formula>
    </cfRule>
  </conditionalFormatting>
  <conditionalFormatting sqref="Z45">
    <cfRule type="expression" dxfId="82" priority="14" stopIfTrue="1">
      <formula>$W$5=FALSE</formula>
    </cfRule>
  </conditionalFormatting>
  <conditionalFormatting sqref="Z46">
    <cfRule type="expression" dxfId="81" priority="13" stopIfTrue="1">
      <formula>$W$6=FALSE</formula>
    </cfRule>
  </conditionalFormatting>
  <conditionalFormatting sqref="Z47">
    <cfRule type="expression" dxfId="80" priority="12" stopIfTrue="1">
      <formula>$W$7=FALSE</formula>
    </cfRule>
  </conditionalFormatting>
  <conditionalFormatting sqref="Z48">
    <cfRule type="expression" dxfId="79" priority="11" stopIfTrue="1">
      <formula>$W$8=FALSE</formula>
    </cfRule>
  </conditionalFormatting>
  <conditionalFormatting sqref="Z59">
    <cfRule type="expression" dxfId="78" priority="10" stopIfTrue="1">
      <formula>$W$19=FALSE</formula>
    </cfRule>
  </conditionalFormatting>
  <conditionalFormatting sqref="Z60">
    <cfRule type="expression" dxfId="77" priority="9" stopIfTrue="1">
      <formula>$W$20=FALSE</formula>
    </cfRule>
  </conditionalFormatting>
  <conditionalFormatting sqref="Z61">
    <cfRule type="expression" dxfId="76" priority="8" stopIfTrue="1">
      <formula>$W$21=FALSE</formula>
    </cfRule>
  </conditionalFormatting>
  <conditionalFormatting sqref="Z58">
    <cfRule type="expression" dxfId="75" priority="7" stopIfTrue="1">
      <formula>$W$18=FALSE</formula>
    </cfRule>
  </conditionalFormatting>
  <conditionalFormatting sqref="Z57">
    <cfRule type="expression" dxfId="74" priority="6" stopIfTrue="1">
      <formula>$W$17=FALSE</formula>
    </cfRule>
  </conditionalFormatting>
  <conditionalFormatting sqref="Z70">
    <cfRule type="expression" dxfId="73" priority="5" stopIfTrue="1">
      <formula>$W$30=FALSE</formula>
    </cfRule>
  </conditionalFormatting>
  <conditionalFormatting sqref="Z71">
    <cfRule type="expression" dxfId="72" priority="4" stopIfTrue="1">
      <formula>$W$31=FALSE</formula>
    </cfRule>
  </conditionalFormatting>
  <conditionalFormatting sqref="Z72">
    <cfRule type="expression" dxfId="71" priority="3" stopIfTrue="1">
      <formula>$W$32=FALSE</formula>
    </cfRule>
  </conditionalFormatting>
  <conditionalFormatting sqref="Z73">
    <cfRule type="expression" dxfId="70" priority="2" stopIfTrue="1">
      <formula>$W$33=FALSE</formula>
    </cfRule>
  </conditionalFormatting>
  <conditionalFormatting sqref="Z74">
    <cfRule type="expression" dxfId="69" priority="1" stopIfTrue="1">
      <formula>$W$34=FALSE</formula>
    </cfRule>
  </conditionalFormatting>
  <dataValidations count="14">
    <dataValidation type="list" allowBlank="1" showInputMessage="1" showErrorMessage="1" sqref="E59">
      <formula1>$B$77:$B$176</formula1>
    </dataValidation>
    <dataValidation type="list" allowBlank="1" showInputMessage="1" showErrorMessage="1" sqref="E71:E73">
      <formula1>$B$76:$B$126</formula1>
    </dataValidation>
    <dataValidation type="list" allowBlank="1" showInputMessage="1" showErrorMessage="1" sqref="E63">
      <formula1>$B$76:$B$146</formula1>
    </dataValidation>
    <dataValidation type="list" allowBlank="1" showInputMessage="1" showErrorMessage="1" sqref="E56">
      <formula1>$B$75:$B$126</formula1>
    </dataValidation>
    <dataValidation type="list" allowBlank="1" showInputMessage="1" showErrorMessage="1" sqref="E66:E68">
      <formula1>$B$75:$B$96</formula1>
    </dataValidation>
    <dataValidation type="list" allowBlank="1" showInputMessage="1" showErrorMessage="1" sqref="E62 E57">
      <formula1>$B$77:$B$126</formula1>
    </dataValidation>
    <dataValidation type="list" allowBlank="1" showInputMessage="1" showErrorMessage="1" sqref="E58">
      <formula1>$B$77:$B$126</formula1>
    </dataValidation>
    <dataValidation type="list" allowBlank="1" showInputMessage="1" showErrorMessage="1" sqref="E60">
      <formula1>$B$75:$B$126</formula1>
    </dataValidation>
    <dataValidation type="list" allowBlank="1" showInputMessage="1" showErrorMessage="1" sqref="E1">
      <formula1>$I$2:$I$25</formula1>
    </dataValidation>
    <dataValidation type="list" allowBlank="1" showInputMessage="1" showErrorMessage="1" sqref="G4:G6 Q4 Q17 Q30 AA4 AA17 AA30 Q44 Q57 Q70 AA44 AA57 AA70 G8">
      <formula1>$B$76:$B$85</formula1>
    </dataValidation>
    <dataValidation type="list" allowBlank="1" showInputMessage="1" showErrorMessage="1" sqref="E12:E17">
      <formula1>$B$76:$B$97</formula1>
    </dataValidation>
    <dataValidation type="list" allowBlank="1" showInputMessage="1" showErrorMessage="1" sqref="E42:E43">
      <formula1>$I$42:$I$43</formula1>
    </dataValidation>
    <dataValidation type="list" allowBlank="1" showInputMessage="1" showErrorMessage="1" sqref="E4:E5 O4:O5 O17:O18 O30:O31 Y4:Y5 Y17:Y18 Y30:Y31 O44:O45 O57:O58 O70:O71 Y44:Y45 Y57:Y58 Y70:Y71">
      <formula1>$C$77:$C$96</formula1>
    </dataValidation>
    <dataValidation type="list" allowBlank="1" showInputMessage="1" showErrorMessage="1" sqref="E20:E33">
      <formula1>$B$76:$B$100</formula1>
    </dataValidation>
  </dataValidations>
  <pageMargins left="0.28000000000000003" right="0.38" top="0.2" bottom="0.35" header="0.19" footer="0.32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4" enableFormatConditionsCalculation="0">
    <tabColor indexed="26"/>
  </sheetPr>
  <dimension ref="B1:S321"/>
  <sheetViews>
    <sheetView showGridLines="0" showRowColHeaders="0" workbookViewId="0"/>
  </sheetViews>
  <sheetFormatPr baseColWidth="10" defaultRowHeight="12.75"/>
  <cols>
    <col min="1" max="1" width="0.85546875" customWidth="1"/>
    <col min="2" max="2" width="16" customWidth="1"/>
    <col min="3" max="3" width="25.7109375" customWidth="1"/>
    <col min="4" max="4" width="29.42578125" customWidth="1"/>
    <col min="5" max="5" width="11.85546875" customWidth="1"/>
    <col min="6" max="6" width="9.140625" customWidth="1"/>
    <col min="7" max="7" width="12" customWidth="1"/>
    <col min="8" max="8" width="15.5703125" customWidth="1"/>
    <col min="9" max="9" width="7.140625" customWidth="1"/>
    <col min="10" max="10" width="14.5703125" customWidth="1"/>
    <col min="11" max="11" width="6.5703125" style="186" customWidth="1"/>
    <col min="12" max="12" width="5.85546875" customWidth="1"/>
    <col min="13" max="13" width="4.85546875" customWidth="1"/>
    <col min="14" max="14" width="11.7109375" customWidth="1"/>
    <col min="15" max="15" width="1.85546875" style="236" customWidth="1"/>
    <col min="16" max="16" width="0.42578125" hidden="1" customWidth="1"/>
    <col min="18" max="18" width="7" customWidth="1"/>
  </cols>
  <sheetData>
    <row r="1" spans="2:19" ht="15.75" customHeight="1">
      <c r="B1" s="1094"/>
      <c r="C1" s="1095" t="s">
        <v>437</v>
      </c>
      <c r="D1" s="1094"/>
      <c r="E1" s="1096" t="str">
        <f>'SAISIE POUR G50'!E1&amp;"  "&amp;'SAISIE POUR G50'!G1</f>
        <v>FEVRIER  2021</v>
      </c>
      <c r="F1" s="1094"/>
      <c r="G1" s="1094"/>
      <c r="H1" s="1097" t="s">
        <v>182</v>
      </c>
      <c r="I1" s="1194" t="str">
        <f>IDENTIFICATION!D18</f>
        <v>2222222222222222222</v>
      </c>
      <c r="J1" s="1195"/>
      <c r="K1" s="1098"/>
      <c r="L1" s="1094"/>
      <c r="M1" s="1094"/>
      <c r="N1" s="1099">
        <v>1</v>
      </c>
      <c r="O1" s="351">
        <v>0.17</v>
      </c>
      <c r="P1">
        <v>1</v>
      </c>
    </row>
    <row r="2" spans="2:19" ht="15.75" customHeight="1">
      <c r="B2" s="1094" t="s">
        <v>183</v>
      </c>
      <c r="C2" s="1100" t="str">
        <f>IDENTIFICATION!D8</f>
        <v>ENTR</v>
      </c>
      <c r="D2" s="1100"/>
      <c r="E2" s="1100"/>
      <c r="F2" s="1094"/>
      <c r="G2" s="1094"/>
      <c r="H2" s="1094"/>
      <c r="I2" s="1094"/>
      <c r="J2" s="1094"/>
      <c r="K2" s="1098"/>
      <c r="L2" s="1094"/>
      <c r="M2" s="1101"/>
      <c r="N2" s="1102">
        <v>2</v>
      </c>
      <c r="O2" s="352">
        <v>7.0000000000000007E-2</v>
      </c>
      <c r="P2" s="188"/>
      <c r="R2" s="188"/>
    </row>
    <row r="3" spans="2:19" ht="15.75" customHeight="1">
      <c r="B3" s="1094" t="s">
        <v>184</v>
      </c>
      <c r="C3" s="1204" t="str">
        <f>IDENTIFICATION!D10&amp;" - "&amp;IDENTIFICATION!D12&amp;" - "&amp;IDENTIFICATION!D13</f>
        <v>Theniet El Had - Theniet El Had - Tissemsilt</v>
      </c>
      <c r="D3" s="1205"/>
      <c r="E3" s="1205"/>
      <c r="F3" s="1094"/>
      <c r="G3" s="1094"/>
      <c r="H3" s="1094"/>
      <c r="I3" s="1094"/>
      <c r="J3" s="1103" t="s">
        <v>185</v>
      </c>
      <c r="K3" s="1104"/>
      <c r="L3" s="1094"/>
      <c r="M3" s="1105"/>
      <c r="N3" s="1102">
        <v>3</v>
      </c>
      <c r="O3" s="352">
        <v>0</v>
      </c>
      <c r="P3" s="188"/>
      <c r="Q3" s="188"/>
      <c r="R3" s="188"/>
    </row>
    <row r="4" spans="2:19" ht="6" customHeight="1" thickBot="1">
      <c r="M4" s="188"/>
      <c r="N4" s="187"/>
      <c r="O4" s="352">
        <v>0.09</v>
      </c>
      <c r="P4" s="188"/>
      <c r="Q4" s="188"/>
      <c r="R4" s="188"/>
    </row>
    <row r="5" spans="2:19" ht="26.25" thickBot="1">
      <c r="B5" s="190" t="s">
        <v>186</v>
      </c>
      <c r="C5" s="191" t="s">
        <v>187</v>
      </c>
      <c r="D5" s="192" t="s">
        <v>188</v>
      </c>
      <c r="E5" s="192" t="s">
        <v>189</v>
      </c>
      <c r="F5" s="192" t="s">
        <v>190</v>
      </c>
      <c r="G5" s="192" t="s">
        <v>191</v>
      </c>
      <c r="H5" s="192" t="s">
        <v>192</v>
      </c>
      <c r="I5" s="193" t="s">
        <v>193</v>
      </c>
      <c r="J5" s="194" t="s">
        <v>194</v>
      </c>
      <c r="K5" s="195" t="s">
        <v>195</v>
      </c>
      <c r="M5" s="196"/>
      <c r="N5" s="188"/>
      <c r="O5" s="353">
        <v>0.19</v>
      </c>
      <c r="P5" s="188"/>
      <c r="Q5" s="198"/>
      <c r="R5" s="198"/>
      <c r="S5" s="134"/>
    </row>
    <row r="6" spans="2:19" ht="3" customHeight="1">
      <c r="B6" s="199"/>
      <c r="C6" s="200"/>
      <c r="D6" s="200"/>
      <c r="E6" s="200"/>
      <c r="F6" s="200"/>
      <c r="G6" s="201"/>
      <c r="H6" s="202"/>
      <c r="I6" s="203"/>
      <c r="J6" s="204"/>
      <c r="M6" s="196"/>
      <c r="N6" s="188"/>
      <c r="O6" s="354"/>
      <c r="P6" s="188"/>
      <c r="Q6" s="198"/>
      <c r="R6" s="198"/>
      <c r="S6" s="134"/>
    </row>
    <row r="7" spans="2:19" ht="18" customHeight="1">
      <c r="B7" s="346"/>
      <c r="C7" s="345"/>
      <c r="D7" s="347"/>
      <c r="E7" s="345"/>
      <c r="F7" s="208"/>
      <c r="G7" s="337"/>
      <c r="H7" s="209">
        <v>20000</v>
      </c>
      <c r="I7" s="401">
        <v>0.19</v>
      </c>
      <c r="J7" s="403">
        <f>H7*I7</f>
        <v>3800</v>
      </c>
      <c r="K7" s="211"/>
      <c r="L7" s="1"/>
      <c r="M7" s="196">
        <f t="shared" ref="M7:M31" si="0">IF($K7=$R$7,J7,0)</f>
        <v>0</v>
      </c>
      <c r="N7" s="188"/>
      <c r="O7" s="212">
        <v>4</v>
      </c>
      <c r="P7" s="188"/>
      <c r="Q7" s="198"/>
      <c r="R7" s="198" t="s">
        <v>196</v>
      </c>
      <c r="S7" s="134"/>
    </row>
    <row r="8" spans="2:19" ht="18" customHeight="1">
      <c r="B8" s="346"/>
      <c r="C8" s="345"/>
      <c r="D8" s="347"/>
      <c r="E8" s="345"/>
      <c r="F8" s="208"/>
      <c r="G8" s="337"/>
      <c r="H8" s="209">
        <v>0</v>
      </c>
      <c r="I8" s="401">
        <v>0.19</v>
      </c>
      <c r="J8" s="403">
        <f t="shared" ref="J8:J31" si="1">H8*I8</f>
        <v>0</v>
      </c>
      <c r="K8" s="211"/>
      <c r="L8" s="1"/>
      <c r="M8" s="213">
        <f t="shared" si="0"/>
        <v>0</v>
      </c>
      <c r="N8" s="188"/>
      <c r="O8" s="189">
        <v>1</v>
      </c>
      <c r="P8" s="188"/>
      <c r="Q8" s="198"/>
      <c r="R8" s="198"/>
      <c r="S8" s="134"/>
    </row>
    <row r="9" spans="2:19" ht="18" customHeight="1">
      <c r="B9" s="338"/>
      <c r="C9" s="345"/>
      <c r="D9" s="347"/>
      <c r="E9" s="345"/>
      <c r="F9" s="398"/>
      <c r="G9" s="337"/>
      <c r="H9" s="343"/>
      <c r="I9" s="401">
        <v>0.19</v>
      </c>
      <c r="J9" s="403">
        <f t="shared" si="1"/>
        <v>0</v>
      </c>
      <c r="K9" s="211"/>
      <c r="L9" s="1"/>
      <c r="M9" s="196">
        <f t="shared" si="0"/>
        <v>0</v>
      </c>
      <c r="N9" s="188"/>
      <c r="O9" s="189">
        <v>1</v>
      </c>
      <c r="P9" s="188"/>
      <c r="Q9" s="198"/>
      <c r="R9" s="198"/>
      <c r="S9" s="134"/>
    </row>
    <row r="10" spans="2:19" ht="18" customHeight="1">
      <c r="B10" s="338"/>
      <c r="C10" s="345"/>
      <c r="D10" s="347"/>
      <c r="E10" s="345"/>
      <c r="F10" s="398"/>
      <c r="G10" s="337"/>
      <c r="H10" s="343"/>
      <c r="I10" s="401">
        <v>0.19</v>
      </c>
      <c r="J10" s="403">
        <f t="shared" si="1"/>
        <v>0</v>
      </c>
      <c r="K10" s="211"/>
      <c r="L10" s="1"/>
      <c r="M10" s="196">
        <f t="shared" si="0"/>
        <v>0</v>
      </c>
      <c r="N10" s="188"/>
      <c r="O10" s="189">
        <v>1</v>
      </c>
      <c r="P10" s="188"/>
      <c r="Q10" s="198"/>
      <c r="R10" s="198"/>
      <c r="S10" s="134"/>
    </row>
    <row r="11" spans="2:19" ht="18" customHeight="1">
      <c r="B11" s="349"/>
      <c r="C11" s="339"/>
      <c r="D11" s="340"/>
      <c r="E11" s="339"/>
      <c r="F11" s="341"/>
      <c r="G11" s="342"/>
      <c r="H11" s="343"/>
      <c r="I11" s="401">
        <v>0.09</v>
      </c>
      <c r="J11" s="403">
        <f t="shared" si="1"/>
        <v>0</v>
      </c>
      <c r="K11" s="211"/>
      <c r="L11" s="336"/>
      <c r="M11" s="196">
        <f t="shared" si="0"/>
        <v>0</v>
      </c>
      <c r="N11" s="188"/>
      <c r="O11" s="189">
        <v>1</v>
      </c>
      <c r="P11" s="188"/>
      <c r="Q11" s="188"/>
      <c r="R11" s="188"/>
    </row>
    <row r="12" spans="2:19" ht="18" customHeight="1">
      <c r="B12" s="214"/>
      <c r="C12" s="344"/>
      <c r="D12" s="340"/>
      <c r="E12" s="339"/>
      <c r="F12" s="341"/>
      <c r="G12" s="342"/>
      <c r="H12" s="343"/>
      <c r="I12" s="401">
        <v>0.19</v>
      </c>
      <c r="J12" s="403">
        <f t="shared" si="1"/>
        <v>0</v>
      </c>
      <c r="K12" s="211"/>
      <c r="L12" s="1"/>
      <c r="M12" s="196">
        <f t="shared" si="0"/>
        <v>0</v>
      </c>
      <c r="N12" s="188"/>
      <c r="O12" s="189">
        <v>1</v>
      </c>
      <c r="P12" s="188"/>
      <c r="Q12" s="188"/>
      <c r="R12" s="188"/>
    </row>
    <row r="13" spans="2:19" ht="18" customHeight="1">
      <c r="B13" s="205"/>
      <c r="C13" s="345"/>
      <c r="D13" s="207"/>
      <c r="E13" s="206"/>
      <c r="F13" s="208"/>
      <c r="G13" s="348"/>
      <c r="H13" s="209"/>
      <c r="I13" s="401">
        <v>0.19</v>
      </c>
      <c r="J13" s="403">
        <f t="shared" si="1"/>
        <v>0</v>
      </c>
      <c r="K13" s="211"/>
      <c r="L13" s="1"/>
      <c r="M13" s="196">
        <f t="shared" si="0"/>
        <v>0</v>
      </c>
      <c r="N13" s="188"/>
      <c r="O13" s="189">
        <v>1</v>
      </c>
      <c r="P13" s="188"/>
      <c r="Q13" s="188"/>
      <c r="R13" s="188"/>
    </row>
    <row r="14" spans="2:19" ht="18" customHeight="1">
      <c r="B14" s="205"/>
      <c r="C14" s="345"/>
      <c r="D14" s="207"/>
      <c r="E14" s="206"/>
      <c r="F14" s="208"/>
      <c r="G14" s="350"/>
      <c r="H14" s="209"/>
      <c r="I14" s="401">
        <v>0.19</v>
      </c>
      <c r="J14" s="403">
        <f t="shared" si="1"/>
        <v>0</v>
      </c>
      <c r="K14" s="211"/>
      <c r="L14" s="1"/>
      <c r="M14" s="196">
        <f t="shared" si="0"/>
        <v>0</v>
      </c>
      <c r="N14" s="188"/>
      <c r="O14" s="189">
        <v>1</v>
      </c>
      <c r="P14" s="188"/>
      <c r="Q14" s="188"/>
      <c r="R14" s="188"/>
    </row>
    <row r="15" spans="2:19" ht="18" customHeight="1">
      <c r="B15" s="205"/>
      <c r="C15" s="345"/>
      <c r="D15" s="207"/>
      <c r="E15" s="206"/>
      <c r="F15" s="208"/>
      <c r="G15" s="348"/>
      <c r="H15" s="209"/>
      <c r="I15" s="401">
        <v>0.19</v>
      </c>
      <c r="J15" s="403">
        <f t="shared" si="1"/>
        <v>0</v>
      </c>
      <c r="K15" s="211"/>
      <c r="L15" s="1"/>
      <c r="M15" s="196">
        <f t="shared" si="0"/>
        <v>0</v>
      </c>
      <c r="N15" s="188"/>
      <c r="O15" s="189">
        <v>1</v>
      </c>
      <c r="P15" s="188"/>
      <c r="Q15" s="188"/>
      <c r="R15" s="188"/>
    </row>
    <row r="16" spans="2:19" ht="18" customHeight="1">
      <c r="B16" s="214"/>
      <c r="C16" s="345"/>
      <c r="D16" s="207"/>
      <c r="E16" s="206"/>
      <c r="F16" s="208"/>
      <c r="G16" s="350"/>
      <c r="H16" s="209"/>
      <c r="I16" s="401">
        <v>0.19</v>
      </c>
      <c r="J16" s="403">
        <f t="shared" si="1"/>
        <v>0</v>
      </c>
      <c r="K16" s="211"/>
      <c r="L16" s="1"/>
      <c r="M16" s="196">
        <f t="shared" si="0"/>
        <v>0</v>
      </c>
      <c r="N16" s="188"/>
      <c r="O16" s="189">
        <v>1</v>
      </c>
      <c r="P16" s="188"/>
      <c r="Q16" s="188"/>
      <c r="R16" s="188"/>
    </row>
    <row r="17" spans="2:18" ht="18" customHeight="1">
      <c r="B17" s="349"/>
      <c r="C17" s="345"/>
      <c r="D17" s="207"/>
      <c r="E17" s="345"/>
      <c r="F17" s="208"/>
      <c r="G17" s="348"/>
      <c r="H17" s="209"/>
      <c r="I17" s="401">
        <v>0.19</v>
      </c>
      <c r="J17" s="403">
        <f t="shared" si="1"/>
        <v>0</v>
      </c>
      <c r="K17" s="211"/>
      <c r="L17" s="1"/>
      <c r="M17" s="196">
        <f t="shared" si="0"/>
        <v>0</v>
      </c>
      <c r="N17" s="188"/>
      <c r="O17" s="189">
        <v>1</v>
      </c>
      <c r="P17" s="188"/>
      <c r="Q17" s="188"/>
      <c r="R17" s="188"/>
    </row>
    <row r="18" spans="2:18" ht="18" customHeight="1">
      <c r="B18" s="214"/>
      <c r="C18" s="345"/>
      <c r="D18" s="207"/>
      <c r="E18" s="206"/>
      <c r="F18" s="208"/>
      <c r="G18" s="348"/>
      <c r="H18" s="209"/>
      <c r="I18" s="401">
        <v>0.19</v>
      </c>
      <c r="J18" s="403">
        <f t="shared" si="1"/>
        <v>0</v>
      </c>
      <c r="K18" s="211"/>
      <c r="L18" s="1"/>
      <c r="M18" s="196">
        <f t="shared" si="0"/>
        <v>0</v>
      </c>
      <c r="N18" s="188"/>
      <c r="O18" s="189">
        <v>1</v>
      </c>
      <c r="P18" s="188"/>
      <c r="Q18" s="188"/>
      <c r="R18" s="188"/>
    </row>
    <row r="19" spans="2:18" ht="18" customHeight="1">
      <c r="B19" s="214"/>
      <c r="C19" s="345"/>
      <c r="D19" s="347"/>
      <c r="E19" s="345"/>
      <c r="F19" s="208"/>
      <c r="G19" s="337"/>
      <c r="H19" s="209"/>
      <c r="I19" s="401">
        <v>0.19</v>
      </c>
      <c r="J19" s="403">
        <f t="shared" si="1"/>
        <v>0</v>
      </c>
      <c r="K19" s="211"/>
      <c r="L19" s="1"/>
      <c r="M19" s="196">
        <f t="shared" si="0"/>
        <v>0</v>
      </c>
      <c r="N19" s="188"/>
      <c r="O19" s="189">
        <v>1</v>
      </c>
      <c r="P19" s="188"/>
      <c r="Q19" s="188"/>
      <c r="R19" s="188"/>
    </row>
    <row r="20" spans="2:18" ht="18" customHeight="1">
      <c r="B20" s="214"/>
      <c r="C20" s="345"/>
      <c r="D20" s="347"/>
      <c r="E20" s="345"/>
      <c r="F20" s="208"/>
      <c r="G20" s="337"/>
      <c r="H20" s="209"/>
      <c r="I20" s="401">
        <v>0.19</v>
      </c>
      <c r="J20" s="403">
        <f t="shared" si="1"/>
        <v>0</v>
      </c>
      <c r="K20" s="211"/>
      <c r="L20" s="1"/>
      <c r="M20" s="196">
        <f t="shared" si="0"/>
        <v>0</v>
      </c>
      <c r="N20" s="188"/>
      <c r="O20" s="189">
        <v>1</v>
      </c>
      <c r="P20" s="188"/>
      <c r="Q20" s="188"/>
      <c r="R20" s="188"/>
    </row>
    <row r="21" spans="2:18" ht="18" customHeight="1">
      <c r="B21" s="214"/>
      <c r="C21" s="339"/>
      <c r="D21" s="340"/>
      <c r="E21" s="339"/>
      <c r="F21" s="341"/>
      <c r="G21" s="342"/>
      <c r="H21" s="343"/>
      <c r="I21" s="401">
        <v>0.19</v>
      </c>
      <c r="J21" s="403">
        <f t="shared" si="1"/>
        <v>0</v>
      </c>
      <c r="K21" s="211"/>
      <c r="L21" s="1"/>
      <c r="M21" s="196">
        <f t="shared" si="0"/>
        <v>0</v>
      </c>
      <c r="N21" s="188"/>
      <c r="O21" s="189">
        <v>1</v>
      </c>
      <c r="P21" s="188"/>
      <c r="Q21" s="188"/>
      <c r="R21" s="188"/>
    </row>
    <row r="22" spans="2:18" ht="18" customHeight="1">
      <c r="B22" s="205"/>
      <c r="C22" s="344"/>
      <c r="D22" s="340"/>
      <c r="E22" s="339"/>
      <c r="F22" s="341"/>
      <c r="G22" s="342"/>
      <c r="H22" s="343"/>
      <c r="I22" s="401">
        <v>0.19</v>
      </c>
      <c r="J22" s="403">
        <f t="shared" si="1"/>
        <v>0</v>
      </c>
      <c r="K22" s="211"/>
      <c r="L22" s="1"/>
      <c r="M22" s="196">
        <f t="shared" si="0"/>
        <v>0</v>
      </c>
      <c r="N22" s="188"/>
      <c r="O22" s="189">
        <v>1</v>
      </c>
      <c r="P22" s="188"/>
      <c r="Q22" s="188"/>
      <c r="R22" s="188"/>
    </row>
    <row r="23" spans="2:18" ht="18" customHeight="1">
      <c r="B23" s="214"/>
      <c r="C23" s="206"/>
      <c r="D23" s="207"/>
      <c r="E23" s="206"/>
      <c r="F23" s="208"/>
      <c r="G23" s="215"/>
      <c r="H23" s="209"/>
      <c r="I23" s="401">
        <v>0.19</v>
      </c>
      <c r="J23" s="403">
        <f t="shared" si="1"/>
        <v>0</v>
      </c>
      <c r="K23" s="211"/>
      <c r="L23" s="1"/>
      <c r="M23" s="196">
        <f t="shared" si="0"/>
        <v>0</v>
      </c>
      <c r="N23" s="188"/>
      <c r="O23" s="189">
        <v>1</v>
      </c>
      <c r="P23" s="188"/>
      <c r="Q23" s="188"/>
      <c r="R23" s="188"/>
    </row>
    <row r="24" spans="2:18" ht="18" customHeight="1">
      <c r="B24" s="205"/>
      <c r="C24" s="206"/>
      <c r="D24" s="207"/>
      <c r="E24" s="206"/>
      <c r="F24" s="208"/>
      <c r="G24" s="215"/>
      <c r="H24" s="209"/>
      <c r="I24" s="401">
        <v>0.19</v>
      </c>
      <c r="J24" s="403">
        <f t="shared" si="1"/>
        <v>0</v>
      </c>
      <c r="K24" s="211"/>
      <c r="L24" s="1"/>
      <c r="M24" s="196">
        <f t="shared" si="0"/>
        <v>0</v>
      </c>
      <c r="N24" s="188"/>
      <c r="O24" s="189">
        <v>1</v>
      </c>
      <c r="P24" s="188"/>
      <c r="Q24" s="188"/>
      <c r="R24" s="188"/>
    </row>
    <row r="25" spans="2:18" ht="18" customHeight="1">
      <c r="B25" s="214"/>
      <c r="C25" s="206"/>
      <c r="D25" s="207"/>
      <c r="E25" s="206"/>
      <c r="F25" s="208"/>
      <c r="G25" s="215"/>
      <c r="H25" s="209"/>
      <c r="I25" s="401">
        <v>0.17</v>
      </c>
      <c r="J25" s="403">
        <f t="shared" si="1"/>
        <v>0</v>
      </c>
      <c r="K25" s="211"/>
      <c r="L25" s="1"/>
      <c r="M25" s="196">
        <f t="shared" si="0"/>
        <v>0</v>
      </c>
      <c r="N25" s="188"/>
      <c r="O25" s="189">
        <v>1</v>
      </c>
      <c r="P25" s="188"/>
      <c r="Q25" s="188"/>
      <c r="R25" s="188"/>
    </row>
    <row r="26" spans="2:18" ht="18" customHeight="1">
      <c r="B26" s="205"/>
      <c r="C26" s="206"/>
      <c r="D26" s="207"/>
      <c r="E26" s="206"/>
      <c r="F26" s="208"/>
      <c r="G26" s="215"/>
      <c r="H26" s="209"/>
      <c r="I26" s="401">
        <v>0.17</v>
      </c>
      <c r="J26" s="403">
        <f t="shared" si="1"/>
        <v>0</v>
      </c>
      <c r="K26" s="211"/>
      <c r="L26" s="1"/>
      <c r="M26" s="196">
        <f t="shared" si="0"/>
        <v>0</v>
      </c>
      <c r="N26" s="188"/>
      <c r="O26" s="189">
        <v>1</v>
      </c>
      <c r="P26" s="188"/>
      <c r="Q26" s="188"/>
      <c r="R26" s="188"/>
    </row>
    <row r="27" spans="2:18" ht="18" customHeight="1">
      <c r="B27" s="214"/>
      <c r="C27" s="206"/>
      <c r="D27" s="207"/>
      <c r="E27" s="206"/>
      <c r="F27" s="208"/>
      <c r="G27" s="215"/>
      <c r="H27" s="209"/>
      <c r="I27" s="401">
        <v>0.17</v>
      </c>
      <c r="J27" s="403">
        <f t="shared" si="1"/>
        <v>0</v>
      </c>
      <c r="K27" s="211"/>
      <c r="L27" s="1"/>
      <c r="M27" s="196">
        <f t="shared" si="0"/>
        <v>0</v>
      </c>
      <c r="N27" s="188"/>
      <c r="O27" s="189">
        <v>1</v>
      </c>
      <c r="P27" s="188"/>
      <c r="Q27" s="188"/>
      <c r="R27" s="188"/>
    </row>
    <row r="28" spans="2:18" ht="18" customHeight="1">
      <c r="B28" s="214"/>
      <c r="C28" s="206"/>
      <c r="D28" s="207"/>
      <c r="E28" s="206"/>
      <c r="F28" s="208"/>
      <c r="G28" s="215"/>
      <c r="H28" s="209"/>
      <c r="I28" s="401">
        <v>0.17</v>
      </c>
      <c r="J28" s="403">
        <f t="shared" si="1"/>
        <v>0</v>
      </c>
      <c r="K28" s="211"/>
      <c r="L28" s="1"/>
      <c r="M28" s="196">
        <f t="shared" si="0"/>
        <v>0</v>
      </c>
      <c r="N28" s="188"/>
      <c r="O28" s="189">
        <v>1</v>
      </c>
      <c r="P28" s="188"/>
      <c r="Q28" s="188"/>
      <c r="R28" s="188"/>
    </row>
    <row r="29" spans="2:18" ht="18" customHeight="1">
      <c r="B29" s="205"/>
      <c r="C29" s="206"/>
      <c r="D29" s="207"/>
      <c r="E29" s="206"/>
      <c r="F29" s="208"/>
      <c r="G29" s="215"/>
      <c r="H29" s="209"/>
      <c r="I29" s="401">
        <v>0.17</v>
      </c>
      <c r="J29" s="403">
        <f t="shared" si="1"/>
        <v>0</v>
      </c>
      <c r="K29" s="211"/>
      <c r="L29" s="1"/>
      <c r="M29" s="196">
        <f t="shared" si="0"/>
        <v>0</v>
      </c>
      <c r="N29" s="188"/>
      <c r="O29" s="189">
        <v>1</v>
      </c>
      <c r="P29" s="188"/>
      <c r="Q29" s="188"/>
      <c r="R29" s="188"/>
    </row>
    <row r="30" spans="2:18" ht="18" customHeight="1">
      <c r="B30" s="214"/>
      <c r="C30" s="206"/>
      <c r="D30" s="207"/>
      <c r="E30" s="206"/>
      <c r="F30" s="208"/>
      <c r="G30" s="215"/>
      <c r="H30" s="209"/>
      <c r="I30" s="401">
        <v>0.17</v>
      </c>
      <c r="J30" s="403">
        <f t="shared" si="1"/>
        <v>0</v>
      </c>
      <c r="K30" s="211"/>
      <c r="L30" s="1"/>
      <c r="M30" s="196">
        <f t="shared" si="0"/>
        <v>0</v>
      </c>
      <c r="N30" s="188"/>
      <c r="O30" s="189">
        <v>1</v>
      </c>
      <c r="P30" s="188"/>
      <c r="Q30" s="188"/>
      <c r="R30" s="188"/>
    </row>
    <row r="31" spans="2:18" ht="18" customHeight="1">
      <c r="B31" s="205"/>
      <c r="C31" s="206"/>
      <c r="D31" s="207"/>
      <c r="E31" s="206"/>
      <c r="F31" s="208"/>
      <c r="G31" s="215"/>
      <c r="H31" s="209"/>
      <c r="I31" s="401">
        <v>0.17</v>
      </c>
      <c r="J31" s="403">
        <f t="shared" si="1"/>
        <v>0</v>
      </c>
      <c r="K31" s="211"/>
      <c r="L31" s="1"/>
      <c r="M31" s="196">
        <f t="shared" si="0"/>
        <v>0</v>
      </c>
      <c r="N31" s="188"/>
      <c r="O31" s="189">
        <v>1</v>
      </c>
      <c r="P31" s="188"/>
      <c r="Q31" s="188"/>
      <c r="R31" s="188"/>
    </row>
    <row r="32" spans="2:18" ht="19.5" customHeight="1" thickBot="1">
      <c r="B32" s="217"/>
      <c r="C32" s="217"/>
      <c r="D32" s="217"/>
      <c r="E32" s="218"/>
      <c r="F32" s="219"/>
      <c r="G32" s="220"/>
      <c r="H32" s="402" t="s">
        <v>197</v>
      </c>
      <c r="I32" s="221"/>
      <c r="J32" s="404">
        <f>SUM(J7:J31)</f>
        <v>3800</v>
      </c>
      <c r="K32" s="222"/>
      <c r="M32" s="196"/>
      <c r="N32" s="188"/>
      <c r="O32" s="197"/>
      <c r="P32" s="188"/>
      <c r="Q32" s="188"/>
      <c r="R32" s="188"/>
    </row>
    <row r="33" spans="2:18" ht="16.5" customHeight="1">
      <c r="B33" s="223"/>
      <c r="C33" s="224"/>
      <c r="D33" s="188"/>
      <c r="E33" s="224"/>
      <c r="F33" s="225"/>
      <c r="G33" s="226"/>
      <c r="H33" s="227"/>
      <c r="I33" s="227"/>
      <c r="J33" s="228"/>
      <c r="K33" s="229"/>
      <c r="M33" s="196"/>
      <c r="N33" s="188"/>
      <c r="O33" s="197"/>
      <c r="P33" s="188"/>
      <c r="Q33" s="188"/>
      <c r="R33" s="188"/>
    </row>
    <row r="34" spans="2:18" ht="16.5" customHeight="1">
      <c r="B34" s="223"/>
      <c r="C34" s="224"/>
      <c r="D34" s="1200" t="str">
        <f>C1</f>
        <v xml:space="preserve"> ETAT  DES   RECUPERATIONS  DE   TVA   SUR   G-50 :</v>
      </c>
      <c r="E34" s="1189"/>
      <c r="F34" s="1206" t="str">
        <f>E1</f>
        <v>FEVRIER  2021</v>
      </c>
      <c r="G34" s="1207"/>
      <c r="H34" s="230" t="s">
        <v>182</v>
      </c>
      <c r="I34" s="1198" t="str">
        <f>I1</f>
        <v>2222222222222222222</v>
      </c>
      <c r="J34" s="1199"/>
      <c r="K34" s="229"/>
      <c r="M34" s="196"/>
      <c r="N34" s="188"/>
      <c r="O34" s="197"/>
      <c r="P34" s="188"/>
      <c r="Q34" s="188"/>
      <c r="R34" s="188"/>
    </row>
    <row r="35" spans="2:18" ht="21" customHeight="1">
      <c r="B35" s="231" t="s">
        <v>183</v>
      </c>
      <c r="C35" s="232" t="str">
        <f>C2</f>
        <v>ENTR</v>
      </c>
      <c r="D35" s="1192" t="s">
        <v>198</v>
      </c>
      <c r="E35" s="1193"/>
      <c r="F35" s="1193"/>
      <c r="G35" s="233"/>
      <c r="H35" s="234"/>
      <c r="I35" s="234"/>
      <c r="J35" s="235" t="s">
        <v>199</v>
      </c>
      <c r="K35" s="236"/>
      <c r="M35" s="196"/>
      <c r="N35" s="188"/>
      <c r="O35" s="197"/>
      <c r="P35" s="188"/>
      <c r="Q35" s="188"/>
      <c r="R35" s="188"/>
    </row>
    <row r="36" spans="2:18" ht="3.75" customHeight="1" thickBot="1">
      <c r="C36" s="237"/>
      <c r="D36" s="238"/>
      <c r="E36" s="224"/>
      <c r="F36" s="239"/>
      <c r="G36" s="224"/>
      <c r="H36" s="234"/>
      <c r="I36" s="234"/>
      <c r="J36" s="234"/>
      <c r="K36" s="229"/>
      <c r="M36" s="196"/>
      <c r="N36" s="188"/>
      <c r="O36" s="197"/>
      <c r="P36" s="188"/>
      <c r="Q36" s="188"/>
      <c r="R36" s="188"/>
    </row>
    <row r="37" spans="2:18" ht="35.25" customHeight="1" thickBot="1">
      <c r="B37" s="190" t="s">
        <v>186</v>
      </c>
      <c r="C37" s="192" t="s">
        <v>200</v>
      </c>
      <c r="D37" s="192" t="s">
        <v>188</v>
      </c>
      <c r="E37" s="192" t="s">
        <v>189</v>
      </c>
      <c r="F37" s="192" t="s">
        <v>201</v>
      </c>
      <c r="G37" s="192" t="s">
        <v>191</v>
      </c>
      <c r="H37" s="192" t="s">
        <v>192</v>
      </c>
      <c r="I37" s="240" t="s">
        <v>193</v>
      </c>
      <c r="J37" s="194" t="s">
        <v>194</v>
      </c>
      <c r="K37" s="229"/>
      <c r="M37" s="196"/>
      <c r="N37" s="188"/>
      <c r="O37" s="241"/>
      <c r="P37" s="242"/>
      <c r="Q37" s="188"/>
      <c r="R37" s="188"/>
    </row>
    <row r="38" spans="2:18" ht="21.75" customHeight="1">
      <c r="B38" s="243"/>
      <c r="C38" s="244"/>
      <c r="D38" s="244"/>
      <c r="E38" s="244"/>
      <c r="F38" s="244"/>
      <c r="G38" s="245"/>
      <c r="H38" s="246" t="s">
        <v>202</v>
      </c>
      <c r="I38" s="247"/>
      <c r="J38" s="248">
        <f>J32</f>
        <v>3800</v>
      </c>
      <c r="K38" s="222"/>
      <c r="M38" s="196"/>
      <c r="N38" s="188"/>
      <c r="O38" s="241"/>
      <c r="P38" s="242"/>
      <c r="Q38" s="188"/>
      <c r="R38" s="188"/>
    </row>
    <row r="39" spans="2:18" ht="17.25" customHeight="1">
      <c r="B39" s="249"/>
      <c r="C39" s="206"/>
      <c r="D39" s="250"/>
      <c r="E39" s="206"/>
      <c r="F39" s="208"/>
      <c r="G39" s="251"/>
      <c r="H39" s="252"/>
      <c r="I39" s="355">
        <v>0.17</v>
      </c>
      <c r="J39" s="253">
        <f t="shared" ref="J39:J63" si="2">H39*I39</f>
        <v>0</v>
      </c>
      <c r="K39" s="254"/>
      <c r="L39" s="1"/>
      <c r="M39" s="196">
        <f t="shared" ref="M39:M63" si="3">IF($K39=$R$7,J39,0)</f>
        <v>0</v>
      </c>
      <c r="N39" s="188"/>
      <c r="O39" s="189">
        <v>1</v>
      </c>
      <c r="P39" s="242"/>
      <c r="Q39" s="188"/>
      <c r="R39" s="188"/>
    </row>
    <row r="40" spans="2:18" ht="17.25" customHeight="1">
      <c r="B40" s="249"/>
      <c r="C40" s="206"/>
      <c r="D40" s="250"/>
      <c r="E40" s="206"/>
      <c r="F40" s="208"/>
      <c r="G40" s="251"/>
      <c r="H40" s="252"/>
      <c r="I40" s="355">
        <v>0.17</v>
      </c>
      <c r="J40" s="253">
        <f t="shared" si="2"/>
        <v>0</v>
      </c>
      <c r="K40" s="254"/>
      <c r="L40" s="1"/>
      <c r="M40" s="196">
        <f t="shared" si="3"/>
        <v>0</v>
      </c>
      <c r="N40" s="188"/>
      <c r="O40" s="189">
        <v>1</v>
      </c>
      <c r="P40" s="242"/>
      <c r="Q40" s="188"/>
      <c r="R40" s="188"/>
    </row>
    <row r="41" spans="2:18" ht="17.25" customHeight="1">
      <c r="B41" s="249"/>
      <c r="C41" s="206"/>
      <c r="D41" s="207"/>
      <c r="E41" s="255"/>
      <c r="F41" s="208"/>
      <c r="G41" s="251"/>
      <c r="H41" s="252"/>
      <c r="I41" s="355">
        <v>0.17</v>
      </c>
      <c r="J41" s="253">
        <f t="shared" si="2"/>
        <v>0</v>
      </c>
      <c r="K41" s="254"/>
      <c r="L41" s="1"/>
      <c r="M41" s="196">
        <f t="shared" si="3"/>
        <v>0</v>
      </c>
      <c r="N41" s="188"/>
      <c r="O41" s="189">
        <v>1</v>
      </c>
      <c r="P41" s="242"/>
      <c r="Q41" s="188"/>
      <c r="R41" s="188"/>
    </row>
    <row r="42" spans="2:18" ht="17.25" customHeight="1">
      <c r="B42" s="249"/>
      <c r="C42" s="206"/>
      <c r="D42" s="207"/>
      <c r="E42" s="256"/>
      <c r="F42" s="208"/>
      <c r="G42" s="251"/>
      <c r="H42" s="252"/>
      <c r="I42" s="355">
        <v>0.17</v>
      </c>
      <c r="J42" s="253">
        <f t="shared" si="2"/>
        <v>0</v>
      </c>
      <c r="K42" s="211"/>
      <c r="L42" s="1"/>
      <c r="M42" s="196">
        <f t="shared" si="3"/>
        <v>0</v>
      </c>
      <c r="N42" s="188"/>
      <c r="O42" s="189">
        <v>1</v>
      </c>
      <c r="P42" s="242"/>
      <c r="Q42" s="188"/>
      <c r="R42" s="188"/>
    </row>
    <row r="43" spans="2:18" ht="17.25" customHeight="1">
      <c r="B43" s="249"/>
      <c r="C43" s="257"/>
      <c r="D43" s="258"/>
      <c r="E43" s="257"/>
      <c r="F43" s="208"/>
      <c r="G43" s="251"/>
      <c r="H43" s="252"/>
      <c r="I43" s="355">
        <v>0.17</v>
      </c>
      <c r="J43" s="253">
        <f t="shared" si="2"/>
        <v>0</v>
      </c>
      <c r="K43" s="211"/>
      <c r="L43" s="1"/>
      <c r="M43" s="196">
        <f t="shared" si="3"/>
        <v>0</v>
      </c>
      <c r="N43" s="188"/>
      <c r="O43" s="189">
        <v>1</v>
      </c>
      <c r="P43" s="242"/>
      <c r="Q43" s="188"/>
      <c r="R43" s="188"/>
    </row>
    <row r="44" spans="2:18" ht="17.25" customHeight="1">
      <c r="B44" s="249"/>
      <c r="C44" s="206"/>
      <c r="D44" s="207"/>
      <c r="E44" s="206"/>
      <c r="F44" s="208"/>
      <c r="G44" s="251"/>
      <c r="H44" s="252"/>
      <c r="I44" s="355">
        <v>0.17</v>
      </c>
      <c r="J44" s="253">
        <f t="shared" si="2"/>
        <v>0</v>
      </c>
      <c r="K44" s="254"/>
      <c r="L44" s="1"/>
      <c r="M44" s="196">
        <f t="shared" si="3"/>
        <v>0</v>
      </c>
      <c r="N44" s="188"/>
      <c r="O44" s="189">
        <v>1</v>
      </c>
      <c r="P44" s="242"/>
      <c r="Q44" s="188"/>
      <c r="R44" s="188"/>
    </row>
    <row r="45" spans="2:18" ht="17.25" customHeight="1">
      <c r="B45" s="249"/>
      <c r="C45" s="206"/>
      <c r="D45" s="207"/>
      <c r="E45" s="206"/>
      <c r="F45" s="208"/>
      <c r="G45" s="251"/>
      <c r="H45" s="252"/>
      <c r="I45" s="355">
        <v>0.17</v>
      </c>
      <c r="J45" s="253">
        <f t="shared" si="2"/>
        <v>0</v>
      </c>
      <c r="K45" s="254"/>
      <c r="L45" s="1"/>
      <c r="M45" s="196">
        <f t="shared" si="3"/>
        <v>0</v>
      </c>
      <c r="N45" s="188"/>
      <c r="O45" s="189">
        <v>1</v>
      </c>
      <c r="P45" s="242"/>
      <c r="Q45" s="188"/>
      <c r="R45" s="188"/>
    </row>
    <row r="46" spans="2:18" ht="17.25" customHeight="1">
      <c r="B46" s="249"/>
      <c r="C46" s="206"/>
      <c r="D46" s="207"/>
      <c r="E46" s="256"/>
      <c r="F46" s="208"/>
      <c r="G46" s="251"/>
      <c r="H46" s="252"/>
      <c r="I46" s="355">
        <v>0.17</v>
      </c>
      <c r="J46" s="253">
        <f t="shared" si="2"/>
        <v>0</v>
      </c>
      <c r="K46" s="254"/>
      <c r="L46" s="1"/>
      <c r="M46" s="196">
        <f t="shared" si="3"/>
        <v>0</v>
      </c>
      <c r="N46" s="188"/>
      <c r="O46" s="189">
        <v>1</v>
      </c>
      <c r="P46" s="242"/>
      <c r="Q46" s="188"/>
      <c r="R46" s="188"/>
    </row>
    <row r="47" spans="2:18" ht="17.25" customHeight="1">
      <c r="B47" s="249"/>
      <c r="C47" s="206"/>
      <c r="D47" s="207"/>
      <c r="E47" s="256"/>
      <c r="F47" s="208"/>
      <c r="G47" s="215"/>
      <c r="H47" s="252"/>
      <c r="I47" s="355">
        <v>0.17</v>
      </c>
      <c r="J47" s="253">
        <f t="shared" si="2"/>
        <v>0</v>
      </c>
      <c r="K47" s="254"/>
      <c r="L47" s="1"/>
      <c r="M47" s="196">
        <f t="shared" si="3"/>
        <v>0</v>
      </c>
      <c r="N47" s="188"/>
      <c r="O47" s="189">
        <v>1</v>
      </c>
      <c r="P47" s="242"/>
      <c r="Q47" s="188"/>
      <c r="R47" s="188"/>
    </row>
    <row r="48" spans="2:18" ht="17.25" customHeight="1">
      <c r="B48" s="249"/>
      <c r="C48" s="206"/>
      <c r="D48" s="207"/>
      <c r="E48" s="206"/>
      <c r="F48" s="208"/>
      <c r="G48" s="215"/>
      <c r="H48" s="252"/>
      <c r="I48" s="355">
        <v>0.17</v>
      </c>
      <c r="J48" s="253">
        <f t="shared" si="2"/>
        <v>0</v>
      </c>
      <c r="K48" s="254"/>
      <c r="L48" s="1"/>
      <c r="M48" s="196">
        <f t="shared" si="3"/>
        <v>0</v>
      </c>
      <c r="N48" s="188"/>
      <c r="O48" s="189">
        <v>1</v>
      </c>
      <c r="P48" s="242"/>
      <c r="Q48" s="188"/>
      <c r="R48" s="188"/>
    </row>
    <row r="49" spans="2:18" ht="17.25" customHeight="1">
      <c r="B49" s="249"/>
      <c r="C49" s="206"/>
      <c r="D49" s="207"/>
      <c r="E49" s="206"/>
      <c r="F49" s="208"/>
      <c r="G49" s="215"/>
      <c r="H49" s="252"/>
      <c r="I49" s="355">
        <v>0.17</v>
      </c>
      <c r="J49" s="253">
        <f t="shared" si="2"/>
        <v>0</v>
      </c>
      <c r="K49" s="254"/>
      <c r="L49" s="1"/>
      <c r="M49" s="196">
        <f t="shared" si="3"/>
        <v>0</v>
      </c>
      <c r="N49" s="188"/>
      <c r="O49" s="189">
        <v>1</v>
      </c>
      <c r="P49" s="242"/>
      <c r="Q49" s="188"/>
      <c r="R49" s="188"/>
    </row>
    <row r="50" spans="2:18" ht="17.25" customHeight="1">
      <c r="B50" s="249"/>
      <c r="C50" s="206"/>
      <c r="D50" s="207"/>
      <c r="E50" s="206"/>
      <c r="F50" s="208"/>
      <c r="G50" s="215"/>
      <c r="H50" s="252"/>
      <c r="I50" s="355">
        <v>0.17</v>
      </c>
      <c r="J50" s="253">
        <f t="shared" si="2"/>
        <v>0</v>
      </c>
      <c r="K50" s="254"/>
      <c r="L50" s="1"/>
      <c r="M50" s="196">
        <f t="shared" si="3"/>
        <v>0</v>
      </c>
      <c r="N50" s="188"/>
      <c r="O50" s="189">
        <v>1</v>
      </c>
      <c r="P50" s="242"/>
      <c r="Q50" s="188"/>
      <c r="R50" s="188"/>
    </row>
    <row r="51" spans="2:18" ht="17.25" customHeight="1">
      <c r="B51" s="249"/>
      <c r="C51" s="206"/>
      <c r="D51" s="207"/>
      <c r="E51" s="206"/>
      <c r="F51" s="208"/>
      <c r="G51" s="215"/>
      <c r="H51" s="252"/>
      <c r="I51" s="355">
        <v>0.17</v>
      </c>
      <c r="J51" s="253">
        <f t="shared" si="2"/>
        <v>0</v>
      </c>
      <c r="K51" s="254"/>
      <c r="L51" s="1"/>
      <c r="M51" s="196">
        <f t="shared" si="3"/>
        <v>0</v>
      </c>
      <c r="N51" s="188"/>
      <c r="O51" s="189">
        <v>1</v>
      </c>
      <c r="P51" s="242"/>
      <c r="Q51" s="188"/>
      <c r="R51" s="188"/>
    </row>
    <row r="52" spans="2:18" ht="17.25" customHeight="1">
      <c r="B52" s="249"/>
      <c r="C52" s="206"/>
      <c r="D52" s="207"/>
      <c r="E52" s="206"/>
      <c r="F52" s="208"/>
      <c r="G52" s="215"/>
      <c r="H52" s="252"/>
      <c r="I52" s="355">
        <v>0.17</v>
      </c>
      <c r="J52" s="253">
        <f t="shared" si="2"/>
        <v>0</v>
      </c>
      <c r="K52" s="254"/>
      <c r="L52" s="1"/>
      <c r="M52" s="196">
        <f t="shared" si="3"/>
        <v>0</v>
      </c>
      <c r="N52" s="188"/>
      <c r="O52" s="189">
        <v>1</v>
      </c>
      <c r="P52" s="242"/>
      <c r="Q52" s="188"/>
      <c r="R52" s="188"/>
    </row>
    <row r="53" spans="2:18" ht="17.25" customHeight="1">
      <c r="B53" s="249"/>
      <c r="C53" s="206"/>
      <c r="D53" s="207"/>
      <c r="E53" s="206"/>
      <c r="F53" s="208"/>
      <c r="G53" s="215"/>
      <c r="H53" s="252"/>
      <c r="I53" s="355">
        <v>0.17</v>
      </c>
      <c r="J53" s="253">
        <f t="shared" si="2"/>
        <v>0</v>
      </c>
      <c r="K53" s="254"/>
      <c r="L53" s="1"/>
      <c r="M53" s="196">
        <f t="shared" si="3"/>
        <v>0</v>
      </c>
      <c r="N53" s="188"/>
      <c r="O53" s="189">
        <v>1</v>
      </c>
      <c r="P53" s="242"/>
      <c r="Q53" s="188"/>
      <c r="R53" s="188"/>
    </row>
    <row r="54" spans="2:18" ht="17.25" customHeight="1">
      <c r="B54" s="249"/>
      <c r="C54" s="206"/>
      <c r="D54" s="207"/>
      <c r="E54" s="206"/>
      <c r="F54" s="208"/>
      <c r="G54" s="215"/>
      <c r="H54" s="252"/>
      <c r="I54" s="355">
        <v>0.17</v>
      </c>
      <c r="J54" s="253">
        <f t="shared" si="2"/>
        <v>0</v>
      </c>
      <c r="K54" s="254"/>
      <c r="L54" s="1"/>
      <c r="M54" s="196">
        <f t="shared" si="3"/>
        <v>0</v>
      </c>
      <c r="N54" s="188"/>
      <c r="O54" s="189">
        <v>1</v>
      </c>
      <c r="P54" s="242"/>
      <c r="Q54" s="188"/>
      <c r="R54" s="188"/>
    </row>
    <row r="55" spans="2:18" ht="17.25" customHeight="1">
      <c r="B55" s="249"/>
      <c r="C55" s="206"/>
      <c r="D55" s="207"/>
      <c r="E55" s="206"/>
      <c r="F55" s="208"/>
      <c r="G55" s="215"/>
      <c r="H55" s="209"/>
      <c r="I55" s="355">
        <v>0.17</v>
      </c>
      <c r="J55" s="253">
        <f t="shared" si="2"/>
        <v>0</v>
      </c>
      <c r="K55" s="254"/>
      <c r="L55" s="1"/>
      <c r="M55" s="196">
        <f t="shared" si="3"/>
        <v>0</v>
      </c>
      <c r="N55" s="188"/>
      <c r="O55" s="189">
        <v>1</v>
      </c>
      <c r="P55" s="242"/>
      <c r="Q55" s="188"/>
      <c r="R55" s="188"/>
    </row>
    <row r="56" spans="2:18" ht="17.25" customHeight="1">
      <c r="B56" s="249"/>
      <c r="C56" s="206"/>
      <c r="D56" s="207"/>
      <c r="E56" s="206"/>
      <c r="F56" s="208"/>
      <c r="G56" s="215"/>
      <c r="H56" s="209"/>
      <c r="I56" s="355">
        <v>0.17</v>
      </c>
      <c r="J56" s="253">
        <f t="shared" si="2"/>
        <v>0</v>
      </c>
      <c r="K56" s="254"/>
      <c r="L56" s="1"/>
      <c r="M56" s="196">
        <f t="shared" si="3"/>
        <v>0</v>
      </c>
      <c r="N56" s="188"/>
      <c r="O56" s="189">
        <v>1</v>
      </c>
      <c r="P56" s="242"/>
      <c r="Q56" s="188"/>
      <c r="R56" s="188"/>
    </row>
    <row r="57" spans="2:18" ht="17.25" customHeight="1">
      <c r="B57" s="249"/>
      <c r="C57" s="206"/>
      <c r="D57" s="207"/>
      <c r="E57" s="206"/>
      <c r="F57" s="208"/>
      <c r="G57" s="215"/>
      <c r="H57" s="209"/>
      <c r="I57" s="355">
        <v>0.17</v>
      </c>
      <c r="J57" s="253">
        <f t="shared" si="2"/>
        <v>0</v>
      </c>
      <c r="K57" s="254"/>
      <c r="L57" s="1"/>
      <c r="M57" s="196">
        <f t="shared" si="3"/>
        <v>0</v>
      </c>
      <c r="N57" s="188"/>
      <c r="O57" s="189">
        <v>1</v>
      </c>
      <c r="P57" s="242"/>
      <c r="Q57" s="188"/>
      <c r="R57" s="188"/>
    </row>
    <row r="58" spans="2:18" ht="17.25" customHeight="1">
      <c r="B58" s="249"/>
      <c r="C58" s="206"/>
      <c r="D58" s="207"/>
      <c r="E58" s="206"/>
      <c r="F58" s="208"/>
      <c r="G58" s="215"/>
      <c r="H58" s="209"/>
      <c r="I58" s="355">
        <v>0.17</v>
      </c>
      <c r="J58" s="253">
        <f t="shared" si="2"/>
        <v>0</v>
      </c>
      <c r="K58" s="254"/>
      <c r="L58" s="1"/>
      <c r="M58" s="196">
        <f t="shared" si="3"/>
        <v>0</v>
      </c>
      <c r="N58" s="188"/>
      <c r="O58" s="189">
        <v>1</v>
      </c>
      <c r="P58" s="242"/>
      <c r="Q58" s="188"/>
      <c r="R58" s="188"/>
    </row>
    <row r="59" spans="2:18" ht="17.25" customHeight="1">
      <c r="B59" s="249"/>
      <c r="C59" s="259"/>
      <c r="D59" s="260"/>
      <c r="E59" s="261"/>
      <c r="F59" s="208"/>
      <c r="G59" s="215"/>
      <c r="H59" s="209"/>
      <c r="I59" s="355">
        <v>0.17</v>
      </c>
      <c r="J59" s="253">
        <f t="shared" si="2"/>
        <v>0</v>
      </c>
      <c r="K59" s="254"/>
      <c r="L59" s="1"/>
      <c r="M59" s="196">
        <f t="shared" si="3"/>
        <v>0</v>
      </c>
      <c r="N59" s="188"/>
      <c r="O59" s="189">
        <v>1</v>
      </c>
      <c r="P59" s="242"/>
      <c r="Q59" s="188"/>
      <c r="R59" s="188"/>
    </row>
    <row r="60" spans="2:18" ht="17.25" customHeight="1">
      <c r="B60" s="249"/>
      <c r="C60" s="206"/>
      <c r="D60" s="207"/>
      <c r="E60" s="206"/>
      <c r="F60" s="208"/>
      <c r="G60" s="215"/>
      <c r="H60" s="209"/>
      <c r="I60" s="355">
        <v>0.17</v>
      </c>
      <c r="J60" s="253">
        <f t="shared" si="2"/>
        <v>0</v>
      </c>
      <c r="K60" s="254"/>
      <c r="L60" s="1"/>
      <c r="M60" s="196">
        <f t="shared" si="3"/>
        <v>0</v>
      </c>
      <c r="N60" s="188"/>
      <c r="O60" s="189">
        <v>1</v>
      </c>
      <c r="P60" s="242"/>
      <c r="Q60" s="188"/>
      <c r="R60" s="188"/>
    </row>
    <row r="61" spans="2:18" ht="17.25" customHeight="1">
      <c r="B61" s="249"/>
      <c r="C61" s="206"/>
      <c r="D61" s="207"/>
      <c r="E61" s="206"/>
      <c r="F61" s="208"/>
      <c r="G61" s="215"/>
      <c r="H61" s="209"/>
      <c r="I61" s="355">
        <v>0.17</v>
      </c>
      <c r="J61" s="253">
        <f t="shared" si="2"/>
        <v>0</v>
      </c>
      <c r="K61" s="254"/>
      <c r="L61" s="1"/>
      <c r="M61" s="196">
        <f t="shared" si="3"/>
        <v>0</v>
      </c>
      <c r="N61" s="188"/>
      <c r="O61" s="189">
        <v>1</v>
      </c>
      <c r="P61" s="242"/>
      <c r="Q61" s="188"/>
      <c r="R61" s="188"/>
    </row>
    <row r="62" spans="2:18" ht="17.25" customHeight="1">
      <c r="B62" s="249"/>
      <c r="C62" s="259"/>
      <c r="D62" s="262"/>
      <c r="E62" s="259"/>
      <c r="F62" s="208"/>
      <c r="G62" s="215"/>
      <c r="H62" s="209"/>
      <c r="I62" s="355">
        <v>0.17</v>
      </c>
      <c r="J62" s="253">
        <f t="shared" si="2"/>
        <v>0</v>
      </c>
      <c r="K62" s="254"/>
      <c r="L62" s="1"/>
      <c r="M62" s="196">
        <f t="shared" si="3"/>
        <v>0</v>
      </c>
      <c r="N62" s="188"/>
      <c r="O62" s="189">
        <v>1</v>
      </c>
      <c r="P62" s="242"/>
      <c r="Q62" s="188"/>
      <c r="R62" s="188"/>
    </row>
    <row r="63" spans="2:18" ht="17.25" customHeight="1">
      <c r="B63" s="249"/>
      <c r="C63" s="206"/>
      <c r="D63" s="207"/>
      <c r="E63" s="206"/>
      <c r="F63" s="208"/>
      <c r="G63" s="215"/>
      <c r="H63" s="209"/>
      <c r="I63" s="355">
        <v>0.17</v>
      </c>
      <c r="J63" s="253">
        <f t="shared" si="2"/>
        <v>0</v>
      </c>
      <c r="K63" s="254"/>
      <c r="L63" s="1"/>
      <c r="M63" s="196">
        <f t="shared" si="3"/>
        <v>0</v>
      </c>
      <c r="N63" s="188"/>
      <c r="O63" s="189">
        <v>1</v>
      </c>
      <c r="P63" s="242"/>
      <c r="Q63" s="188"/>
      <c r="R63" s="188"/>
    </row>
    <row r="64" spans="2:18" ht="20.25" customHeight="1" thickBot="1">
      <c r="B64" s="263"/>
      <c r="C64" s="264"/>
      <c r="D64" s="265"/>
      <c r="E64" s="266"/>
      <c r="F64" s="267"/>
      <c r="G64" s="268"/>
      <c r="H64" s="269" t="s">
        <v>203</v>
      </c>
      <c r="I64" s="270"/>
      <c r="J64" s="271">
        <f>SUM(J38:J63)</f>
        <v>3800</v>
      </c>
      <c r="K64" s="272"/>
      <c r="M64" s="196"/>
      <c r="N64" s="273"/>
      <c r="O64" s="274"/>
      <c r="P64" s="242"/>
      <c r="Q64" s="188"/>
      <c r="R64" s="188"/>
    </row>
    <row r="65" spans="2:18" ht="18" customHeight="1">
      <c r="B65" s="223"/>
      <c r="C65" s="237"/>
      <c r="D65" s="238"/>
      <c r="E65" s="224"/>
      <c r="F65" s="225"/>
      <c r="G65" s="275"/>
      <c r="H65" s="227"/>
      <c r="I65" s="227"/>
      <c r="J65" s="228"/>
      <c r="K65" s="272"/>
      <c r="M65" s="196"/>
      <c r="N65" s="273"/>
      <c r="O65" s="274"/>
      <c r="P65" s="242"/>
      <c r="Q65" s="188"/>
      <c r="R65" s="188"/>
    </row>
    <row r="66" spans="2:18" ht="18" customHeight="1">
      <c r="B66" s="223"/>
      <c r="C66" s="237"/>
      <c r="D66" s="1200" t="str">
        <f>C1</f>
        <v xml:space="preserve"> ETAT  DES   RECUPERATIONS  DE   TVA   SUR   G-50 :</v>
      </c>
      <c r="E66" s="1189"/>
      <c r="F66" s="1206" t="str">
        <f>E1</f>
        <v>FEVRIER  2021</v>
      </c>
      <c r="G66" s="1208"/>
      <c r="H66" s="276" t="s">
        <v>182</v>
      </c>
      <c r="I66" s="1196" t="str">
        <f>I1</f>
        <v>2222222222222222222</v>
      </c>
      <c r="J66" s="1197"/>
      <c r="K66" s="272"/>
      <c r="M66" s="196"/>
      <c r="N66" s="273"/>
      <c r="O66" s="274"/>
      <c r="P66" s="242"/>
      <c r="Q66" s="188"/>
      <c r="R66" s="188"/>
    </row>
    <row r="67" spans="2:18" ht="18.75" customHeight="1">
      <c r="B67" s="231" t="s">
        <v>183</v>
      </c>
      <c r="C67" s="232" t="str">
        <f>C2</f>
        <v>ENTR</v>
      </c>
      <c r="D67" s="1192" t="s">
        <v>204</v>
      </c>
      <c r="E67" s="1193"/>
      <c r="F67" s="1193"/>
      <c r="G67" s="233"/>
      <c r="H67" s="234"/>
      <c r="I67" s="234"/>
      <c r="J67" s="235" t="s">
        <v>205</v>
      </c>
      <c r="K67" s="236"/>
      <c r="M67" s="196"/>
      <c r="N67" s="273"/>
      <c r="O67" s="277"/>
      <c r="P67" s="188"/>
      <c r="Q67" s="188"/>
      <c r="R67" s="188"/>
    </row>
    <row r="68" spans="2:18" ht="4.5" customHeight="1" thickBot="1">
      <c r="C68" s="237"/>
      <c r="D68" s="238"/>
      <c r="E68" s="224"/>
      <c r="F68" s="239"/>
      <c r="G68" s="224"/>
      <c r="H68" s="234"/>
      <c r="I68" s="234"/>
      <c r="J68" s="234"/>
      <c r="K68" s="272"/>
      <c r="M68" s="196"/>
      <c r="N68" s="273"/>
      <c r="O68" s="277"/>
      <c r="P68" s="188"/>
      <c r="Q68" s="188"/>
      <c r="R68" s="188"/>
    </row>
    <row r="69" spans="2:18" ht="28.5" customHeight="1" thickBot="1">
      <c r="B69" s="190" t="s">
        <v>186</v>
      </c>
      <c r="C69" s="192" t="s">
        <v>200</v>
      </c>
      <c r="D69" s="192" t="s">
        <v>188</v>
      </c>
      <c r="E69" s="192" t="s">
        <v>189</v>
      </c>
      <c r="F69" s="192" t="s">
        <v>201</v>
      </c>
      <c r="G69" s="192" t="s">
        <v>191</v>
      </c>
      <c r="H69" s="192" t="s">
        <v>192</v>
      </c>
      <c r="I69" s="240" t="s">
        <v>193</v>
      </c>
      <c r="J69" s="194" t="s">
        <v>194</v>
      </c>
      <c r="K69" s="272"/>
      <c r="M69" s="196"/>
      <c r="N69" s="273"/>
      <c r="O69" s="277"/>
      <c r="P69" s="188"/>
      <c r="Q69" s="188"/>
      <c r="R69" s="188"/>
    </row>
    <row r="70" spans="2:18" ht="18.75" customHeight="1">
      <c r="B70" s="243"/>
      <c r="C70" s="244"/>
      <c r="D70" s="244"/>
      <c r="E70" s="244"/>
      <c r="F70" s="244"/>
      <c r="G70" s="278"/>
      <c r="H70" s="246" t="s">
        <v>206</v>
      </c>
      <c r="I70" s="279"/>
      <c r="J70" s="280">
        <f>J64</f>
        <v>3800</v>
      </c>
      <c r="K70" s="272"/>
      <c r="M70" s="196"/>
      <c r="N70" s="273"/>
      <c r="O70" s="281"/>
      <c r="P70" s="188"/>
      <c r="Q70" s="188"/>
      <c r="R70" s="188"/>
    </row>
    <row r="71" spans="2:18" ht="18" customHeight="1">
      <c r="B71" s="282"/>
      <c r="C71" s="283"/>
      <c r="D71" s="284"/>
      <c r="E71" s="252"/>
      <c r="F71" s="285"/>
      <c r="G71" s="283"/>
      <c r="H71" s="252"/>
      <c r="I71" s="355">
        <v>0.17</v>
      </c>
      <c r="J71" s="253">
        <f t="shared" ref="J71:J95" si="4">H71*I71</f>
        <v>0</v>
      </c>
      <c r="K71" s="286"/>
      <c r="L71" s="1"/>
      <c r="M71" s="196">
        <f t="shared" ref="M71:M95" si="5">IF($K71=$R$7,J71,0)</f>
        <v>0</v>
      </c>
      <c r="N71" s="273"/>
      <c r="O71" s="287">
        <v>1</v>
      </c>
      <c r="P71" s="188"/>
      <c r="Q71" s="188"/>
      <c r="R71" s="188"/>
    </row>
    <row r="72" spans="2:18" ht="18" customHeight="1">
      <c r="B72" s="282"/>
      <c r="C72" s="283"/>
      <c r="D72" s="284"/>
      <c r="E72" s="252"/>
      <c r="F72" s="285"/>
      <c r="G72" s="283"/>
      <c r="H72" s="252"/>
      <c r="I72" s="355">
        <v>0.17</v>
      </c>
      <c r="J72" s="253">
        <f t="shared" si="4"/>
        <v>0</v>
      </c>
      <c r="K72" s="286"/>
      <c r="L72" s="1"/>
      <c r="M72" s="196">
        <f t="shared" si="5"/>
        <v>0</v>
      </c>
      <c r="N72" s="273"/>
      <c r="O72" s="287">
        <v>1</v>
      </c>
      <c r="P72" s="188"/>
      <c r="Q72" s="188"/>
      <c r="R72" s="188"/>
    </row>
    <row r="73" spans="2:18" ht="18" customHeight="1">
      <c r="B73" s="282"/>
      <c r="C73" s="283"/>
      <c r="D73" s="284"/>
      <c r="E73" s="252"/>
      <c r="F73" s="285"/>
      <c r="G73" s="283"/>
      <c r="H73" s="252"/>
      <c r="I73" s="355">
        <v>0.17</v>
      </c>
      <c r="J73" s="253">
        <f t="shared" si="4"/>
        <v>0</v>
      </c>
      <c r="K73" s="286"/>
      <c r="L73" s="1"/>
      <c r="M73" s="196">
        <f t="shared" si="5"/>
        <v>0</v>
      </c>
      <c r="N73" s="273"/>
      <c r="O73" s="287">
        <v>1</v>
      </c>
      <c r="P73" s="188"/>
      <c r="Q73" s="188"/>
      <c r="R73" s="188"/>
    </row>
    <row r="74" spans="2:18" ht="18" customHeight="1">
      <c r="B74" s="282"/>
      <c r="C74" s="283"/>
      <c r="D74" s="284"/>
      <c r="E74" s="252"/>
      <c r="F74" s="285"/>
      <c r="G74" s="283"/>
      <c r="H74" s="252"/>
      <c r="I74" s="355">
        <v>0.17</v>
      </c>
      <c r="J74" s="253">
        <f t="shared" si="4"/>
        <v>0</v>
      </c>
      <c r="K74" s="286"/>
      <c r="L74" s="1"/>
      <c r="M74" s="196">
        <f t="shared" si="5"/>
        <v>0</v>
      </c>
      <c r="N74" s="273"/>
      <c r="O74" s="287">
        <v>1</v>
      </c>
      <c r="P74" s="188"/>
      <c r="Q74" s="188"/>
      <c r="R74" s="188"/>
    </row>
    <row r="75" spans="2:18" ht="18" customHeight="1">
      <c r="B75" s="282"/>
      <c r="C75" s="283"/>
      <c r="D75" s="284"/>
      <c r="E75" s="252"/>
      <c r="F75" s="285"/>
      <c r="G75" s="283"/>
      <c r="H75" s="252"/>
      <c r="I75" s="355">
        <v>0.17</v>
      </c>
      <c r="J75" s="253">
        <f t="shared" si="4"/>
        <v>0</v>
      </c>
      <c r="K75" s="286"/>
      <c r="L75" s="1"/>
      <c r="M75" s="196">
        <f t="shared" si="5"/>
        <v>0</v>
      </c>
      <c r="N75" s="273"/>
      <c r="O75" s="287">
        <v>1</v>
      </c>
      <c r="P75" s="188"/>
      <c r="Q75" s="188"/>
      <c r="R75" s="188"/>
    </row>
    <row r="76" spans="2:18" ht="18" customHeight="1">
      <c r="B76" s="282"/>
      <c r="C76" s="283"/>
      <c r="D76" s="284"/>
      <c r="E76" s="252"/>
      <c r="F76" s="285"/>
      <c r="G76" s="283"/>
      <c r="H76" s="252"/>
      <c r="I76" s="355">
        <v>0.17</v>
      </c>
      <c r="J76" s="253">
        <f t="shared" si="4"/>
        <v>0</v>
      </c>
      <c r="K76" s="286"/>
      <c r="L76" s="1"/>
      <c r="M76" s="196">
        <f t="shared" si="5"/>
        <v>0</v>
      </c>
      <c r="N76" s="273"/>
      <c r="O76" s="287">
        <v>1</v>
      </c>
      <c r="P76" s="188"/>
      <c r="Q76" s="188"/>
      <c r="R76" s="188"/>
    </row>
    <row r="77" spans="2:18" ht="18" customHeight="1">
      <c r="B77" s="282"/>
      <c r="C77" s="283"/>
      <c r="D77" s="284"/>
      <c r="E77" s="252"/>
      <c r="F77" s="285"/>
      <c r="G77" s="283"/>
      <c r="H77" s="252"/>
      <c r="I77" s="355">
        <v>0.17</v>
      </c>
      <c r="J77" s="253">
        <f t="shared" si="4"/>
        <v>0</v>
      </c>
      <c r="K77" s="286"/>
      <c r="L77" s="1"/>
      <c r="M77" s="196">
        <f t="shared" si="5"/>
        <v>0</v>
      </c>
      <c r="N77" s="273"/>
      <c r="O77" s="287">
        <v>1</v>
      </c>
      <c r="P77" s="188"/>
      <c r="Q77" s="188"/>
      <c r="R77" s="188"/>
    </row>
    <row r="78" spans="2:18" ht="18" customHeight="1">
      <c r="B78" s="282"/>
      <c r="C78" s="283"/>
      <c r="D78" s="284"/>
      <c r="E78" s="252"/>
      <c r="F78" s="285"/>
      <c r="G78" s="283"/>
      <c r="H78" s="252"/>
      <c r="I78" s="355">
        <v>0.17</v>
      </c>
      <c r="J78" s="253">
        <f t="shared" si="4"/>
        <v>0</v>
      </c>
      <c r="K78" s="286"/>
      <c r="L78" s="1"/>
      <c r="M78" s="196">
        <f t="shared" si="5"/>
        <v>0</v>
      </c>
      <c r="N78" s="273"/>
      <c r="O78" s="287">
        <v>1</v>
      </c>
      <c r="P78" s="188"/>
      <c r="Q78" s="188"/>
      <c r="R78" s="188"/>
    </row>
    <row r="79" spans="2:18" ht="18" customHeight="1">
      <c r="B79" s="282"/>
      <c r="C79" s="283"/>
      <c r="D79" s="284"/>
      <c r="E79" s="252"/>
      <c r="F79" s="285"/>
      <c r="G79" s="283"/>
      <c r="H79" s="252"/>
      <c r="I79" s="355">
        <v>0.17</v>
      </c>
      <c r="J79" s="253">
        <f t="shared" si="4"/>
        <v>0</v>
      </c>
      <c r="K79" s="286"/>
      <c r="L79" s="1"/>
      <c r="M79" s="196">
        <f t="shared" si="5"/>
        <v>0</v>
      </c>
      <c r="N79" s="273"/>
      <c r="O79" s="287">
        <v>1</v>
      </c>
      <c r="P79" s="188"/>
      <c r="Q79" s="188"/>
      <c r="R79" s="188"/>
    </row>
    <row r="80" spans="2:18" ht="18" customHeight="1">
      <c r="B80" s="282"/>
      <c r="C80" s="283"/>
      <c r="D80" s="284"/>
      <c r="E80" s="252"/>
      <c r="F80" s="285"/>
      <c r="G80" s="283"/>
      <c r="H80" s="252"/>
      <c r="I80" s="355">
        <v>0.17</v>
      </c>
      <c r="J80" s="253">
        <f t="shared" si="4"/>
        <v>0</v>
      </c>
      <c r="K80" s="286"/>
      <c r="L80" s="1"/>
      <c r="M80" s="196">
        <f t="shared" si="5"/>
        <v>0</v>
      </c>
      <c r="N80" s="273"/>
      <c r="O80" s="287">
        <v>1</v>
      </c>
      <c r="P80" s="188"/>
      <c r="Q80" s="188"/>
      <c r="R80" s="188"/>
    </row>
    <row r="81" spans="2:18" ht="18" customHeight="1">
      <c r="B81" s="282"/>
      <c r="C81" s="283"/>
      <c r="D81" s="284"/>
      <c r="E81" s="252"/>
      <c r="F81" s="285"/>
      <c r="G81" s="283"/>
      <c r="H81" s="252"/>
      <c r="I81" s="355">
        <v>0.17</v>
      </c>
      <c r="J81" s="253">
        <f t="shared" si="4"/>
        <v>0</v>
      </c>
      <c r="K81" s="286"/>
      <c r="L81" s="1"/>
      <c r="M81" s="196">
        <f t="shared" si="5"/>
        <v>0</v>
      </c>
      <c r="N81" s="273"/>
      <c r="O81" s="287">
        <v>1</v>
      </c>
      <c r="P81" s="188"/>
      <c r="Q81" s="188"/>
      <c r="R81" s="188"/>
    </row>
    <row r="82" spans="2:18" ht="18" customHeight="1">
      <c r="B82" s="282"/>
      <c r="C82" s="283"/>
      <c r="D82" s="284"/>
      <c r="E82" s="252"/>
      <c r="F82" s="285"/>
      <c r="G82" s="283"/>
      <c r="H82" s="252"/>
      <c r="I82" s="355">
        <v>0.17</v>
      </c>
      <c r="J82" s="253">
        <f t="shared" si="4"/>
        <v>0</v>
      </c>
      <c r="K82" s="286"/>
      <c r="L82" s="1"/>
      <c r="M82" s="196">
        <f t="shared" si="5"/>
        <v>0</v>
      </c>
      <c r="N82" s="273"/>
      <c r="O82" s="287">
        <v>1</v>
      </c>
      <c r="P82" s="188"/>
      <c r="Q82" s="188"/>
      <c r="R82" s="188"/>
    </row>
    <row r="83" spans="2:18" ht="18" customHeight="1">
      <c r="B83" s="282"/>
      <c r="C83" s="283"/>
      <c r="D83" s="284"/>
      <c r="E83" s="252"/>
      <c r="F83" s="285"/>
      <c r="G83" s="283"/>
      <c r="H83" s="252"/>
      <c r="I83" s="355">
        <v>0.17</v>
      </c>
      <c r="J83" s="253">
        <f t="shared" si="4"/>
        <v>0</v>
      </c>
      <c r="K83" s="286"/>
      <c r="L83" s="1"/>
      <c r="M83" s="196">
        <f t="shared" si="5"/>
        <v>0</v>
      </c>
      <c r="N83" s="273"/>
      <c r="O83" s="287">
        <v>1</v>
      </c>
      <c r="P83" s="188"/>
      <c r="Q83" s="188"/>
      <c r="R83" s="188"/>
    </row>
    <row r="84" spans="2:18" ht="18" customHeight="1">
      <c r="B84" s="282"/>
      <c r="C84" s="283"/>
      <c r="D84" s="284"/>
      <c r="E84" s="252"/>
      <c r="F84" s="285"/>
      <c r="G84" s="283"/>
      <c r="H84" s="252"/>
      <c r="I84" s="355">
        <v>0.17</v>
      </c>
      <c r="J84" s="253">
        <f t="shared" si="4"/>
        <v>0</v>
      </c>
      <c r="K84" s="286"/>
      <c r="L84" s="1"/>
      <c r="M84" s="196">
        <f t="shared" si="5"/>
        <v>0</v>
      </c>
      <c r="N84" s="273"/>
      <c r="O84" s="287">
        <v>1</v>
      </c>
      <c r="P84" s="188"/>
      <c r="Q84" s="188"/>
      <c r="R84" s="188"/>
    </row>
    <row r="85" spans="2:18" ht="18" customHeight="1">
      <c r="B85" s="282"/>
      <c r="C85" s="283"/>
      <c r="D85" s="284"/>
      <c r="E85" s="252"/>
      <c r="F85" s="285"/>
      <c r="G85" s="283"/>
      <c r="H85" s="252"/>
      <c r="I85" s="355">
        <v>0.17</v>
      </c>
      <c r="J85" s="253">
        <f t="shared" si="4"/>
        <v>0</v>
      </c>
      <c r="K85" s="286"/>
      <c r="L85" s="1"/>
      <c r="M85" s="196">
        <f t="shared" si="5"/>
        <v>0</v>
      </c>
      <c r="N85" s="273"/>
      <c r="O85" s="287">
        <v>1</v>
      </c>
      <c r="P85" s="188"/>
      <c r="Q85" s="188"/>
      <c r="R85" s="188"/>
    </row>
    <row r="86" spans="2:18" ht="18" customHeight="1">
      <c r="B86" s="282"/>
      <c r="C86" s="283"/>
      <c r="D86" s="284"/>
      <c r="E86" s="252"/>
      <c r="F86" s="285"/>
      <c r="G86" s="283"/>
      <c r="H86" s="252"/>
      <c r="I86" s="355">
        <v>0.17</v>
      </c>
      <c r="J86" s="253">
        <f t="shared" si="4"/>
        <v>0</v>
      </c>
      <c r="K86" s="286"/>
      <c r="L86" s="1"/>
      <c r="M86" s="196">
        <f t="shared" si="5"/>
        <v>0</v>
      </c>
      <c r="N86" s="273"/>
      <c r="O86" s="287">
        <v>1</v>
      </c>
      <c r="P86" s="188"/>
      <c r="Q86" s="188"/>
      <c r="R86" s="188"/>
    </row>
    <row r="87" spans="2:18" ht="18" customHeight="1">
      <c r="B87" s="282"/>
      <c r="C87" s="283"/>
      <c r="D87" s="284"/>
      <c r="E87" s="252"/>
      <c r="F87" s="285"/>
      <c r="G87" s="283"/>
      <c r="H87" s="252"/>
      <c r="I87" s="355">
        <v>0.17</v>
      </c>
      <c r="J87" s="253">
        <f t="shared" si="4"/>
        <v>0</v>
      </c>
      <c r="K87" s="286"/>
      <c r="L87" s="1"/>
      <c r="M87" s="196">
        <f t="shared" si="5"/>
        <v>0</v>
      </c>
      <c r="N87" s="273"/>
      <c r="O87" s="287">
        <v>1</v>
      </c>
      <c r="P87" s="188"/>
      <c r="Q87" s="188"/>
      <c r="R87" s="188"/>
    </row>
    <row r="88" spans="2:18" ht="18" customHeight="1">
      <c r="B88" s="282"/>
      <c r="C88" s="283"/>
      <c r="D88" s="284"/>
      <c r="E88" s="252"/>
      <c r="F88" s="285"/>
      <c r="G88" s="283"/>
      <c r="H88" s="252"/>
      <c r="I88" s="355">
        <v>0.17</v>
      </c>
      <c r="J88" s="253">
        <f t="shared" si="4"/>
        <v>0</v>
      </c>
      <c r="K88" s="286"/>
      <c r="L88" s="1"/>
      <c r="M88" s="196">
        <f t="shared" si="5"/>
        <v>0</v>
      </c>
      <c r="N88" s="273"/>
      <c r="O88" s="287">
        <v>1</v>
      </c>
      <c r="P88" s="188"/>
      <c r="Q88" s="188"/>
      <c r="R88" s="188"/>
    </row>
    <row r="89" spans="2:18" ht="18" customHeight="1">
      <c r="B89" s="282"/>
      <c r="C89" s="283"/>
      <c r="D89" s="284"/>
      <c r="E89" s="252"/>
      <c r="F89" s="285"/>
      <c r="G89" s="283"/>
      <c r="H89" s="252"/>
      <c r="I89" s="355">
        <v>0.17</v>
      </c>
      <c r="J89" s="253">
        <f t="shared" si="4"/>
        <v>0</v>
      </c>
      <c r="K89" s="286"/>
      <c r="L89" s="1"/>
      <c r="M89" s="196">
        <f t="shared" si="5"/>
        <v>0</v>
      </c>
      <c r="N89" s="273"/>
      <c r="O89" s="287">
        <v>1</v>
      </c>
      <c r="P89" s="188"/>
      <c r="Q89" s="188"/>
      <c r="R89" s="188"/>
    </row>
    <row r="90" spans="2:18" ht="18" customHeight="1">
      <c r="B90" s="282"/>
      <c r="C90" s="283"/>
      <c r="D90" s="284"/>
      <c r="E90" s="252"/>
      <c r="F90" s="285"/>
      <c r="G90" s="283"/>
      <c r="H90" s="252"/>
      <c r="I90" s="355">
        <v>0.17</v>
      </c>
      <c r="J90" s="253">
        <f t="shared" si="4"/>
        <v>0</v>
      </c>
      <c r="K90" s="286"/>
      <c r="L90" s="1"/>
      <c r="M90" s="196">
        <f t="shared" si="5"/>
        <v>0</v>
      </c>
      <c r="N90" s="273"/>
      <c r="O90" s="287">
        <v>1</v>
      </c>
      <c r="P90" s="188"/>
      <c r="Q90" s="188"/>
      <c r="R90" s="188"/>
    </row>
    <row r="91" spans="2:18" ht="18" customHeight="1">
      <c r="B91" s="282"/>
      <c r="C91" s="283"/>
      <c r="D91" s="284"/>
      <c r="E91" s="252"/>
      <c r="F91" s="285"/>
      <c r="G91" s="283"/>
      <c r="H91" s="252"/>
      <c r="I91" s="355">
        <v>0.17</v>
      </c>
      <c r="J91" s="253">
        <f t="shared" si="4"/>
        <v>0</v>
      </c>
      <c r="K91" s="286"/>
      <c r="L91" s="1"/>
      <c r="M91" s="196">
        <f t="shared" si="5"/>
        <v>0</v>
      </c>
      <c r="N91" s="273"/>
      <c r="O91" s="287">
        <v>1</v>
      </c>
      <c r="P91" s="188"/>
      <c r="Q91" s="188"/>
      <c r="R91" s="188"/>
    </row>
    <row r="92" spans="2:18" ht="18" customHeight="1">
      <c r="B92" s="282"/>
      <c r="C92" s="283"/>
      <c r="D92" s="284"/>
      <c r="E92" s="252"/>
      <c r="F92" s="285"/>
      <c r="G92" s="283"/>
      <c r="H92" s="252"/>
      <c r="I92" s="355">
        <v>0.17</v>
      </c>
      <c r="J92" s="253">
        <f t="shared" si="4"/>
        <v>0</v>
      </c>
      <c r="K92" s="286"/>
      <c r="L92" s="1"/>
      <c r="M92" s="196">
        <f t="shared" si="5"/>
        <v>0</v>
      </c>
      <c r="N92" s="273"/>
      <c r="O92" s="287">
        <v>1</v>
      </c>
      <c r="P92" s="188"/>
      <c r="Q92" s="188"/>
      <c r="R92" s="188"/>
    </row>
    <row r="93" spans="2:18" ht="18" customHeight="1">
      <c r="B93" s="282"/>
      <c r="C93" s="283"/>
      <c r="D93" s="284"/>
      <c r="E93" s="252"/>
      <c r="F93" s="285"/>
      <c r="G93" s="283"/>
      <c r="H93" s="252"/>
      <c r="I93" s="355">
        <v>0.17</v>
      </c>
      <c r="J93" s="253">
        <f t="shared" si="4"/>
        <v>0</v>
      </c>
      <c r="K93" s="286"/>
      <c r="L93" s="1"/>
      <c r="M93" s="196">
        <f t="shared" si="5"/>
        <v>0</v>
      </c>
      <c r="N93" s="273"/>
      <c r="O93" s="287">
        <v>1</v>
      </c>
      <c r="P93" s="188"/>
      <c r="Q93" s="188"/>
      <c r="R93" s="188"/>
    </row>
    <row r="94" spans="2:18" ht="18" customHeight="1">
      <c r="B94" s="282"/>
      <c r="C94" s="283"/>
      <c r="D94" s="284"/>
      <c r="E94" s="252"/>
      <c r="F94" s="285"/>
      <c r="G94" s="283"/>
      <c r="H94" s="252"/>
      <c r="I94" s="355">
        <v>0.17</v>
      </c>
      <c r="J94" s="253">
        <f t="shared" si="4"/>
        <v>0</v>
      </c>
      <c r="K94" s="211"/>
      <c r="L94" s="1"/>
      <c r="M94" s="196">
        <f t="shared" si="5"/>
        <v>0</v>
      </c>
      <c r="N94" s="273"/>
      <c r="O94" s="287">
        <v>1</v>
      </c>
      <c r="P94" s="188"/>
      <c r="Q94" s="188"/>
      <c r="R94" s="188"/>
    </row>
    <row r="95" spans="2:18" ht="18" customHeight="1">
      <c r="B95" s="282"/>
      <c r="C95" s="283"/>
      <c r="D95" s="284"/>
      <c r="E95" s="252"/>
      <c r="F95" s="285"/>
      <c r="G95" s="283"/>
      <c r="H95" s="252"/>
      <c r="I95" s="355">
        <v>0.17</v>
      </c>
      <c r="J95" s="253">
        <f t="shared" si="4"/>
        <v>0</v>
      </c>
      <c r="K95" s="211"/>
      <c r="L95" s="1"/>
      <c r="M95" s="196">
        <f t="shared" si="5"/>
        <v>0</v>
      </c>
      <c r="N95" s="273"/>
      <c r="O95" s="287">
        <v>1</v>
      </c>
      <c r="P95" s="188"/>
      <c r="Q95" s="188"/>
      <c r="R95" s="188"/>
    </row>
    <row r="96" spans="2:18" ht="17.25" customHeight="1">
      <c r="B96" s="205"/>
      <c r="C96" s="259"/>
      <c r="D96" s="288"/>
      <c r="E96" s="289"/>
      <c r="F96" s="290"/>
      <c r="G96" s="291"/>
      <c r="H96" s="292" t="s">
        <v>207</v>
      </c>
      <c r="I96" s="293"/>
      <c r="J96" s="294">
        <f>SUM(J70:J95)</f>
        <v>3800</v>
      </c>
      <c r="K96" s="229"/>
      <c r="M96" s="103"/>
    </row>
    <row r="97" spans="2:15" ht="16.5" customHeight="1">
      <c r="J97" s="295"/>
      <c r="M97" s="103"/>
    </row>
    <row r="98" spans="2:15" ht="16.5" customHeight="1">
      <c r="C98" s="237"/>
      <c r="D98" s="1187" t="str">
        <f>C1</f>
        <v xml:space="preserve"> ETAT  DES   RECUPERATIONS  DE   TVA   SUR   G-50 :</v>
      </c>
      <c r="E98" s="1188"/>
      <c r="F98" s="1187" t="str">
        <f>E1</f>
        <v>FEVRIER  2021</v>
      </c>
      <c r="G98" s="1188"/>
      <c r="H98" s="296" t="s">
        <v>182</v>
      </c>
      <c r="I98" s="1202" t="str">
        <f>I1</f>
        <v>2222222222222222222</v>
      </c>
      <c r="J98" s="1203"/>
      <c r="M98" s="103"/>
    </row>
    <row r="99" spans="2:15" ht="17.25" customHeight="1">
      <c r="B99" s="231" t="s">
        <v>183</v>
      </c>
      <c r="C99" s="232" t="str">
        <f>C2</f>
        <v>ENTR</v>
      </c>
      <c r="D99" s="1192" t="s">
        <v>208</v>
      </c>
      <c r="E99" s="1193"/>
      <c r="F99" s="1193"/>
      <c r="G99" s="297"/>
      <c r="H99" s="234"/>
      <c r="I99" s="234"/>
      <c r="J99" s="235" t="s">
        <v>209</v>
      </c>
      <c r="K99" s="236"/>
      <c r="M99" s="103"/>
    </row>
    <row r="100" spans="2:15" ht="4.5" customHeight="1" thickBot="1">
      <c r="C100" s="237"/>
      <c r="D100" s="238"/>
      <c r="E100" s="224"/>
      <c r="F100" s="239"/>
      <c r="G100" s="224"/>
      <c r="H100" s="234"/>
      <c r="I100" s="234"/>
      <c r="J100" s="234"/>
      <c r="M100" s="103"/>
    </row>
    <row r="101" spans="2:15" ht="26.25" thickBot="1">
      <c r="B101" s="190" t="s">
        <v>186</v>
      </c>
      <c r="C101" s="192" t="s">
        <v>200</v>
      </c>
      <c r="D101" s="192" t="s">
        <v>188</v>
      </c>
      <c r="E101" s="192" t="s">
        <v>189</v>
      </c>
      <c r="F101" s="192" t="s">
        <v>201</v>
      </c>
      <c r="G101" s="192" t="s">
        <v>191</v>
      </c>
      <c r="H101" s="192" t="s">
        <v>192</v>
      </c>
      <c r="I101" s="240" t="s">
        <v>193</v>
      </c>
      <c r="J101" s="194" t="s">
        <v>194</v>
      </c>
      <c r="M101" s="103"/>
    </row>
    <row r="102" spans="2:15" ht="18.75" customHeight="1">
      <c r="B102" s="298"/>
      <c r="C102" s="299"/>
      <c r="D102" s="299"/>
      <c r="E102" s="299"/>
      <c r="F102" s="299"/>
      <c r="G102" s="300"/>
      <c r="H102" s="301" t="s">
        <v>210</v>
      </c>
      <c r="I102" s="302"/>
      <c r="J102" s="303">
        <f>J96</f>
        <v>3800</v>
      </c>
      <c r="M102" s="103"/>
    </row>
    <row r="103" spans="2:15" ht="18" customHeight="1">
      <c r="B103" s="249"/>
      <c r="C103" s="206"/>
      <c r="D103" s="207"/>
      <c r="E103" s="206"/>
      <c r="F103" s="208"/>
      <c r="G103" s="257"/>
      <c r="H103" s="252"/>
      <c r="I103" s="210">
        <v>0.17</v>
      </c>
      <c r="J103" s="253">
        <f t="shared" ref="J103:J127" si="6">H103*I103</f>
        <v>0</v>
      </c>
      <c r="K103" s="211"/>
      <c r="L103" s="1"/>
      <c r="M103" s="196">
        <f t="shared" ref="M103:M127" si="7">IF($K103=$R$7,J103,0)</f>
        <v>0</v>
      </c>
      <c r="O103" s="212">
        <v>1</v>
      </c>
    </row>
    <row r="104" spans="2:15" ht="18" customHeight="1">
      <c r="B104" s="249"/>
      <c r="C104" s="206"/>
      <c r="D104" s="207"/>
      <c r="E104" s="206"/>
      <c r="F104" s="208"/>
      <c r="G104" s="215"/>
      <c r="H104" s="252"/>
      <c r="I104" s="210">
        <v>0.17</v>
      </c>
      <c r="J104" s="253">
        <f t="shared" si="6"/>
        <v>0</v>
      </c>
      <c r="K104" s="211"/>
      <c r="L104" s="1"/>
      <c r="M104" s="196">
        <f t="shared" si="7"/>
        <v>0</v>
      </c>
      <c r="O104" s="212">
        <v>1</v>
      </c>
    </row>
    <row r="105" spans="2:15" ht="18" customHeight="1">
      <c r="B105" s="249"/>
      <c r="C105" s="206"/>
      <c r="D105" s="207"/>
      <c r="E105" s="206"/>
      <c r="F105" s="216"/>
      <c r="G105" s="257"/>
      <c r="H105" s="252"/>
      <c r="I105" s="210">
        <v>0.17</v>
      </c>
      <c r="J105" s="253">
        <f t="shared" si="6"/>
        <v>0</v>
      </c>
      <c r="K105" s="211"/>
      <c r="L105" s="1"/>
      <c r="M105" s="196">
        <f t="shared" si="7"/>
        <v>0</v>
      </c>
      <c r="O105" s="212">
        <v>1</v>
      </c>
    </row>
    <row r="106" spans="2:15" ht="18" customHeight="1">
      <c r="B106" s="249"/>
      <c r="C106" s="206"/>
      <c r="D106" s="207"/>
      <c r="E106" s="206"/>
      <c r="F106" s="208"/>
      <c r="G106" s="257"/>
      <c r="H106" s="252"/>
      <c r="I106" s="210">
        <v>0.17</v>
      </c>
      <c r="J106" s="253">
        <f t="shared" si="6"/>
        <v>0</v>
      </c>
      <c r="K106" s="211"/>
      <c r="L106" s="1"/>
      <c r="M106" s="196">
        <f t="shared" si="7"/>
        <v>0</v>
      </c>
      <c r="O106" s="212">
        <v>1</v>
      </c>
    </row>
    <row r="107" spans="2:15" ht="18" customHeight="1">
      <c r="B107" s="249"/>
      <c r="C107" s="206"/>
      <c r="D107" s="207"/>
      <c r="E107" s="206"/>
      <c r="F107" s="216"/>
      <c r="G107" s="257"/>
      <c r="H107" s="252"/>
      <c r="I107" s="210">
        <v>0.17</v>
      </c>
      <c r="J107" s="253">
        <f t="shared" si="6"/>
        <v>0</v>
      </c>
      <c r="K107" s="211"/>
      <c r="L107" s="1"/>
      <c r="M107" s="196">
        <f t="shared" si="7"/>
        <v>0</v>
      </c>
      <c r="O107" s="212">
        <v>1</v>
      </c>
    </row>
    <row r="108" spans="2:15" ht="18" customHeight="1">
      <c r="B108" s="249"/>
      <c r="C108" s="206"/>
      <c r="D108" s="207"/>
      <c r="E108" s="206"/>
      <c r="F108" s="216"/>
      <c r="G108" s="257"/>
      <c r="H108" s="252"/>
      <c r="I108" s="210">
        <v>0.17</v>
      </c>
      <c r="J108" s="253">
        <f t="shared" si="6"/>
        <v>0</v>
      </c>
      <c r="K108" s="211"/>
      <c r="L108" s="1"/>
      <c r="M108" s="196">
        <f t="shared" si="7"/>
        <v>0</v>
      </c>
      <c r="O108" s="212">
        <v>1</v>
      </c>
    </row>
    <row r="109" spans="2:15" ht="18" customHeight="1">
      <c r="B109" s="249"/>
      <c r="C109" s="206"/>
      <c r="D109" s="207"/>
      <c r="E109" s="206"/>
      <c r="F109" s="216"/>
      <c r="G109" s="257"/>
      <c r="H109" s="252"/>
      <c r="I109" s="210">
        <v>0.17</v>
      </c>
      <c r="J109" s="253">
        <f t="shared" si="6"/>
        <v>0</v>
      </c>
      <c r="K109" s="211"/>
      <c r="L109" s="1"/>
      <c r="M109" s="196">
        <f t="shared" si="7"/>
        <v>0</v>
      </c>
      <c r="O109" s="212">
        <v>1</v>
      </c>
    </row>
    <row r="110" spans="2:15" ht="18" customHeight="1">
      <c r="B110" s="249"/>
      <c r="C110" s="206"/>
      <c r="D110" s="207"/>
      <c r="E110" s="206"/>
      <c r="F110" s="208"/>
      <c r="G110" s="215"/>
      <c r="H110" s="252"/>
      <c r="I110" s="210">
        <v>0.17</v>
      </c>
      <c r="J110" s="253">
        <f t="shared" si="6"/>
        <v>0</v>
      </c>
      <c r="K110" s="211"/>
      <c r="L110" s="1"/>
      <c r="M110" s="196">
        <f t="shared" si="7"/>
        <v>0</v>
      </c>
      <c r="O110" s="212">
        <v>1</v>
      </c>
    </row>
    <row r="111" spans="2:15" ht="18" customHeight="1">
      <c r="B111" s="249"/>
      <c r="C111" s="206"/>
      <c r="D111" s="207"/>
      <c r="E111" s="206"/>
      <c r="F111" s="216"/>
      <c r="G111" s="257"/>
      <c r="H111" s="252"/>
      <c r="I111" s="210">
        <v>0.17</v>
      </c>
      <c r="J111" s="253">
        <f t="shared" si="6"/>
        <v>0</v>
      </c>
      <c r="K111" s="211"/>
      <c r="L111" s="1"/>
      <c r="M111" s="196">
        <f t="shared" si="7"/>
        <v>0</v>
      </c>
      <c r="O111" s="212">
        <v>1</v>
      </c>
    </row>
    <row r="112" spans="2:15" ht="18" customHeight="1">
      <c r="B112" s="249"/>
      <c r="C112" s="206"/>
      <c r="D112" s="207"/>
      <c r="E112" s="206"/>
      <c r="F112" s="216"/>
      <c r="G112" s="257"/>
      <c r="H112" s="252"/>
      <c r="I112" s="210">
        <v>0.17</v>
      </c>
      <c r="J112" s="253">
        <f t="shared" si="6"/>
        <v>0</v>
      </c>
      <c r="K112" s="211"/>
      <c r="L112" s="1"/>
      <c r="M112" s="196">
        <f t="shared" si="7"/>
        <v>0</v>
      </c>
      <c r="O112" s="212">
        <v>1</v>
      </c>
    </row>
    <row r="113" spans="2:15" ht="18" customHeight="1">
      <c r="B113" s="249"/>
      <c r="C113" s="206"/>
      <c r="D113" s="207"/>
      <c r="E113" s="206"/>
      <c r="F113" s="216"/>
      <c r="G113" s="257"/>
      <c r="H113" s="252"/>
      <c r="I113" s="210">
        <v>0.17</v>
      </c>
      <c r="J113" s="253">
        <f t="shared" si="6"/>
        <v>0</v>
      </c>
      <c r="K113" s="211"/>
      <c r="L113" s="1"/>
      <c r="M113" s="196">
        <f t="shared" si="7"/>
        <v>0</v>
      </c>
      <c r="O113" s="212">
        <v>1</v>
      </c>
    </row>
    <row r="114" spans="2:15" ht="18" customHeight="1">
      <c r="B114" s="249"/>
      <c r="C114" s="206"/>
      <c r="D114" s="207"/>
      <c r="E114" s="206"/>
      <c r="F114" s="216"/>
      <c r="G114" s="257"/>
      <c r="H114" s="252"/>
      <c r="I114" s="210">
        <v>0.17</v>
      </c>
      <c r="J114" s="253">
        <f t="shared" si="6"/>
        <v>0</v>
      </c>
      <c r="K114" s="211"/>
      <c r="L114" s="1"/>
      <c r="M114" s="196">
        <f t="shared" si="7"/>
        <v>0</v>
      </c>
      <c r="O114" s="212">
        <v>1</v>
      </c>
    </row>
    <row r="115" spans="2:15" ht="18" customHeight="1">
      <c r="B115" s="249"/>
      <c r="C115" s="206"/>
      <c r="D115" s="207"/>
      <c r="E115" s="206"/>
      <c r="F115" s="216"/>
      <c r="G115" s="257"/>
      <c r="H115" s="252"/>
      <c r="I115" s="210">
        <v>0.17</v>
      </c>
      <c r="J115" s="253">
        <f t="shared" si="6"/>
        <v>0</v>
      </c>
      <c r="K115" s="211"/>
      <c r="L115" s="1"/>
      <c r="M115" s="196">
        <f t="shared" si="7"/>
        <v>0</v>
      </c>
      <c r="O115" s="212">
        <v>1</v>
      </c>
    </row>
    <row r="116" spans="2:15" ht="18" customHeight="1">
      <c r="B116" s="249"/>
      <c r="C116" s="206"/>
      <c r="D116" s="207"/>
      <c r="E116" s="206"/>
      <c r="F116" s="216"/>
      <c r="G116" s="257"/>
      <c r="H116" s="252"/>
      <c r="I116" s="210">
        <v>0.17</v>
      </c>
      <c r="J116" s="253">
        <f t="shared" si="6"/>
        <v>0</v>
      </c>
      <c r="K116" s="211"/>
      <c r="L116" s="1"/>
      <c r="M116" s="196">
        <f t="shared" si="7"/>
        <v>0</v>
      </c>
      <c r="O116" s="212">
        <v>1</v>
      </c>
    </row>
    <row r="117" spans="2:15" ht="18" customHeight="1">
      <c r="B117" s="249"/>
      <c r="C117" s="206"/>
      <c r="D117" s="207"/>
      <c r="E117" s="206"/>
      <c r="F117" s="216"/>
      <c r="G117" s="257"/>
      <c r="H117" s="252"/>
      <c r="I117" s="210">
        <v>0.17</v>
      </c>
      <c r="J117" s="253">
        <f t="shared" si="6"/>
        <v>0</v>
      </c>
      <c r="K117" s="211"/>
      <c r="L117" s="1"/>
      <c r="M117" s="196">
        <f t="shared" si="7"/>
        <v>0</v>
      </c>
      <c r="O117" s="212">
        <v>1</v>
      </c>
    </row>
    <row r="118" spans="2:15" ht="18" customHeight="1">
      <c r="B118" s="249"/>
      <c r="C118" s="206"/>
      <c r="D118" s="207"/>
      <c r="E118" s="206"/>
      <c r="F118" s="208"/>
      <c r="G118" s="257"/>
      <c r="H118" s="252"/>
      <c r="I118" s="210">
        <v>0.17</v>
      </c>
      <c r="J118" s="253">
        <f t="shared" si="6"/>
        <v>0</v>
      </c>
      <c r="K118" s="211"/>
      <c r="L118" s="1"/>
      <c r="M118" s="196">
        <f t="shared" si="7"/>
        <v>0</v>
      </c>
      <c r="O118" s="212">
        <v>1</v>
      </c>
    </row>
    <row r="119" spans="2:15" ht="18" customHeight="1">
      <c r="B119" s="249"/>
      <c r="C119" s="206"/>
      <c r="D119" s="207"/>
      <c r="E119" s="206"/>
      <c r="F119" s="208"/>
      <c r="G119" s="257"/>
      <c r="H119" s="252"/>
      <c r="I119" s="210">
        <v>0.17</v>
      </c>
      <c r="J119" s="253">
        <f t="shared" si="6"/>
        <v>0</v>
      </c>
      <c r="K119" s="211"/>
      <c r="L119" s="1"/>
      <c r="M119" s="196">
        <f t="shared" si="7"/>
        <v>0</v>
      </c>
      <c r="O119" s="212">
        <v>1</v>
      </c>
    </row>
    <row r="120" spans="2:15" ht="18" customHeight="1">
      <c r="B120" s="249"/>
      <c r="C120" s="206"/>
      <c r="D120" s="207"/>
      <c r="E120" s="206"/>
      <c r="F120" s="216"/>
      <c r="G120" s="304"/>
      <c r="H120" s="252"/>
      <c r="I120" s="210">
        <v>0.17</v>
      </c>
      <c r="J120" s="253">
        <f t="shared" si="6"/>
        <v>0</v>
      </c>
      <c r="K120" s="211"/>
      <c r="L120" s="1"/>
      <c r="M120" s="196">
        <f t="shared" si="7"/>
        <v>0</v>
      </c>
      <c r="O120" s="212">
        <v>1</v>
      </c>
    </row>
    <row r="121" spans="2:15" ht="18" customHeight="1">
      <c r="B121" s="249"/>
      <c r="C121" s="206"/>
      <c r="D121" s="207"/>
      <c r="E121" s="206"/>
      <c r="F121" s="216"/>
      <c r="G121" s="304"/>
      <c r="H121" s="252"/>
      <c r="I121" s="210">
        <v>0.17</v>
      </c>
      <c r="J121" s="253">
        <f t="shared" si="6"/>
        <v>0</v>
      </c>
      <c r="K121" s="211"/>
      <c r="L121" s="1"/>
      <c r="M121" s="196">
        <f t="shared" si="7"/>
        <v>0</v>
      </c>
      <c r="O121" s="212">
        <v>1</v>
      </c>
    </row>
    <row r="122" spans="2:15" ht="18" customHeight="1">
      <c r="B122" s="249"/>
      <c r="C122" s="206"/>
      <c r="D122" s="207"/>
      <c r="E122" s="206"/>
      <c r="F122" s="216"/>
      <c r="G122" s="304"/>
      <c r="H122" s="252"/>
      <c r="I122" s="210">
        <v>0.17</v>
      </c>
      <c r="J122" s="253">
        <f t="shared" si="6"/>
        <v>0</v>
      </c>
      <c r="K122" s="211"/>
      <c r="L122" s="1"/>
      <c r="M122" s="196">
        <f t="shared" si="7"/>
        <v>0</v>
      </c>
      <c r="O122" s="212">
        <v>1</v>
      </c>
    </row>
    <row r="123" spans="2:15" ht="18" customHeight="1">
      <c r="B123" s="249"/>
      <c r="C123" s="206"/>
      <c r="D123" s="207"/>
      <c r="E123" s="206"/>
      <c r="F123" s="216"/>
      <c r="G123" s="304"/>
      <c r="H123" s="252"/>
      <c r="I123" s="210">
        <v>0.17</v>
      </c>
      <c r="J123" s="253">
        <f t="shared" si="6"/>
        <v>0</v>
      </c>
      <c r="K123" s="211"/>
      <c r="L123" s="1"/>
      <c r="M123" s="196">
        <f t="shared" si="7"/>
        <v>0</v>
      </c>
      <c r="O123" s="212">
        <v>1</v>
      </c>
    </row>
    <row r="124" spans="2:15" ht="18" customHeight="1">
      <c r="B124" s="249"/>
      <c r="C124" s="206"/>
      <c r="D124" s="207"/>
      <c r="E124" s="206"/>
      <c r="F124" s="216"/>
      <c r="G124" s="304"/>
      <c r="H124" s="252"/>
      <c r="I124" s="210">
        <v>0.17</v>
      </c>
      <c r="J124" s="253">
        <f t="shared" si="6"/>
        <v>0</v>
      </c>
      <c r="K124" s="211"/>
      <c r="L124" s="1"/>
      <c r="M124" s="196">
        <f t="shared" si="7"/>
        <v>0</v>
      </c>
      <c r="O124" s="212">
        <v>1</v>
      </c>
    </row>
    <row r="125" spans="2:15" ht="18" customHeight="1">
      <c r="B125" s="249"/>
      <c r="C125" s="206"/>
      <c r="D125" s="207"/>
      <c r="E125" s="206"/>
      <c r="F125" s="216"/>
      <c r="G125" s="304"/>
      <c r="H125" s="252"/>
      <c r="I125" s="210">
        <v>0.17</v>
      </c>
      <c r="J125" s="253">
        <f t="shared" si="6"/>
        <v>0</v>
      </c>
      <c r="K125" s="211"/>
      <c r="L125" s="1"/>
      <c r="M125" s="196">
        <f t="shared" si="7"/>
        <v>0</v>
      </c>
      <c r="O125" s="212">
        <v>1</v>
      </c>
    </row>
    <row r="126" spans="2:15" ht="18" customHeight="1">
      <c r="B126" s="249"/>
      <c r="C126" s="206"/>
      <c r="D126" s="207"/>
      <c r="E126" s="206"/>
      <c r="F126" s="216"/>
      <c r="G126" s="304"/>
      <c r="H126" s="252"/>
      <c r="I126" s="210">
        <v>0.17</v>
      </c>
      <c r="J126" s="253">
        <f t="shared" si="6"/>
        <v>0</v>
      </c>
      <c r="K126" s="211"/>
      <c r="L126" s="1"/>
      <c r="M126" s="196">
        <f t="shared" si="7"/>
        <v>0</v>
      </c>
      <c r="O126" s="212">
        <v>1</v>
      </c>
    </row>
    <row r="127" spans="2:15" ht="18" customHeight="1">
      <c r="B127" s="249"/>
      <c r="C127" s="206"/>
      <c r="D127" s="207"/>
      <c r="E127" s="206"/>
      <c r="F127" s="216"/>
      <c r="G127" s="304"/>
      <c r="H127" s="252"/>
      <c r="I127" s="210">
        <v>0.17</v>
      </c>
      <c r="J127" s="253">
        <f t="shared" si="6"/>
        <v>0</v>
      </c>
      <c r="K127" s="211"/>
      <c r="L127" s="1"/>
      <c r="M127" s="196">
        <f t="shared" si="7"/>
        <v>0</v>
      </c>
      <c r="O127" s="212">
        <v>1</v>
      </c>
    </row>
    <row r="128" spans="2:15" ht="18.75" customHeight="1" thickBot="1">
      <c r="B128" s="305"/>
      <c r="C128" s="264"/>
      <c r="D128" s="265"/>
      <c r="E128" s="266"/>
      <c r="F128" s="305"/>
      <c r="G128" s="306"/>
      <c r="H128" s="269" t="s">
        <v>211</v>
      </c>
      <c r="I128" s="269"/>
      <c r="J128" s="307">
        <f>SUM(J102:J127)</f>
        <v>3800</v>
      </c>
      <c r="M128" s="103"/>
    </row>
    <row r="129" spans="2:15" ht="9.75" customHeight="1">
      <c r="M129" s="103"/>
    </row>
    <row r="130" spans="2:15" ht="18.75" customHeight="1">
      <c r="D130" s="1189" t="str">
        <f>C1</f>
        <v xml:space="preserve"> ETAT  DES   RECUPERATIONS  DE   TVA   SUR   G-50 :</v>
      </c>
      <c r="E130" s="1189"/>
      <c r="F130" s="1189" t="str">
        <f>F98</f>
        <v>FEVRIER  2021</v>
      </c>
      <c r="G130" s="1189"/>
      <c r="H130" s="230" t="s">
        <v>182</v>
      </c>
      <c r="I130" s="1196" t="str">
        <f>I1</f>
        <v>2222222222222222222</v>
      </c>
      <c r="J130" s="1201"/>
      <c r="M130" s="103"/>
    </row>
    <row r="131" spans="2:15" ht="18">
      <c r="B131" s="231" t="s">
        <v>183</v>
      </c>
      <c r="C131" s="232" t="str">
        <f>C2</f>
        <v>ENTR</v>
      </c>
      <c r="D131" s="1192" t="s">
        <v>212</v>
      </c>
      <c r="E131" s="1193"/>
      <c r="F131" s="1193"/>
      <c r="G131" s="297"/>
      <c r="H131" s="234"/>
      <c r="I131" s="234"/>
      <c r="J131" s="235" t="s">
        <v>213</v>
      </c>
      <c r="K131" s="236"/>
      <c r="M131" s="103"/>
    </row>
    <row r="132" spans="2:15" ht="6" customHeight="1" thickBot="1">
      <c r="C132" s="237"/>
      <c r="D132" s="238"/>
      <c r="E132" s="224"/>
      <c r="F132" s="239"/>
      <c r="G132" s="224"/>
      <c r="H132" s="234"/>
      <c r="I132" s="234"/>
      <c r="J132" s="234"/>
      <c r="M132" s="103"/>
    </row>
    <row r="133" spans="2:15" ht="26.25" thickBot="1">
      <c r="B133" s="190" t="s">
        <v>186</v>
      </c>
      <c r="C133" s="192" t="s">
        <v>200</v>
      </c>
      <c r="D133" s="192" t="s">
        <v>188</v>
      </c>
      <c r="E133" s="192" t="s">
        <v>189</v>
      </c>
      <c r="F133" s="192" t="s">
        <v>201</v>
      </c>
      <c r="G133" s="192" t="s">
        <v>191</v>
      </c>
      <c r="H133" s="192" t="s">
        <v>192</v>
      </c>
      <c r="I133" s="240" t="s">
        <v>193</v>
      </c>
      <c r="J133" s="194" t="s">
        <v>194</v>
      </c>
      <c r="M133" s="103"/>
    </row>
    <row r="134" spans="2:15" ht="18" customHeight="1">
      <c r="B134" s="199"/>
      <c r="C134" s="200"/>
      <c r="D134" s="200"/>
      <c r="E134" s="200"/>
      <c r="F134" s="200"/>
      <c r="G134" s="201"/>
      <c r="H134" s="308" t="s">
        <v>214</v>
      </c>
      <c r="I134" s="309"/>
      <c r="J134" s="310">
        <f>J128</f>
        <v>3800</v>
      </c>
      <c r="M134" s="103"/>
    </row>
    <row r="135" spans="2:15" ht="18" customHeight="1">
      <c r="B135" s="249"/>
      <c r="C135" s="206"/>
      <c r="D135" s="207"/>
      <c r="E135" s="206"/>
      <c r="F135" s="208"/>
      <c r="G135" s="257"/>
      <c r="H135" s="252"/>
      <c r="I135" s="210">
        <v>0.17</v>
      </c>
      <c r="J135" s="253">
        <f t="shared" ref="J135:J159" si="8">H135*I135</f>
        <v>0</v>
      </c>
      <c r="K135" s="211"/>
      <c r="L135" s="1"/>
      <c r="M135" s="196">
        <f t="shared" ref="M135:M159" si="9">IF($K135=$R$7,J135,0)</f>
        <v>0</v>
      </c>
      <c r="O135" s="212">
        <v>1</v>
      </c>
    </row>
    <row r="136" spans="2:15" ht="18" customHeight="1">
      <c r="B136" s="249"/>
      <c r="C136" s="206"/>
      <c r="D136" s="207"/>
      <c r="E136" s="206"/>
      <c r="F136" s="208"/>
      <c r="G136" s="215"/>
      <c r="H136" s="252"/>
      <c r="I136" s="210">
        <v>0.17</v>
      </c>
      <c r="J136" s="253">
        <f t="shared" si="8"/>
        <v>0</v>
      </c>
      <c r="K136" s="211"/>
      <c r="L136" s="1"/>
      <c r="M136" s="196">
        <f t="shared" si="9"/>
        <v>0</v>
      </c>
      <c r="O136" s="212">
        <v>1</v>
      </c>
    </row>
    <row r="137" spans="2:15" ht="18" customHeight="1">
      <c r="B137" s="249"/>
      <c r="C137" s="206"/>
      <c r="D137" s="207"/>
      <c r="E137" s="206"/>
      <c r="F137" s="216"/>
      <c r="G137" s="257"/>
      <c r="H137" s="252"/>
      <c r="I137" s="210">
        <v>0.17</v>
      </c>
      <c r="J137" s="253">
        <f t="shared" si="8"/>
        <v>0</v>
      </c>
      <c r="K137" s="211"/>
      <c r="L137" s="1"/>
      <c r="M137" s="196">
        <f t="shared" si="9"/>
        <v>0</v>
      </c>
      <c r="O137" s="212">
        <v>1</v>
      </c>
    </row>
    <row r="138" spans="2:15" ht="18" customHeight="1">
      <c r="B138" s="249"/>
      <c r="C138" s="206"/>
      <c r="D138" s="207"/>
      <c r="E138" s="206"/>
      <c r="F138" s="208"/>
      <c r="G138" s="257"/>
      <c r="H138" s="252"/>
      <c r="I138" s="210">
        <v>0.17</v>
      </c>
      <c r="J138" s="253">
        <f t="shared" si="8"/>
        <v>0</v>
      </c>
      <c r="K138" s="211"/>
      <c r="L138" s="1"/>
      <c r="M138" s="196">
        <f t="shared" si="9"/>
        <v>0</v>
      </c>
      <c r="O138" s="212">
        <v>1</v>
      </c>
    </row>
    <row r="139" spans="2:15" ht="18" customHeight="1">
      <c r="B139" s="249"/>
      <c r="C139" s="206"/>
      <c r="D139" s="207"/>
      <c r="E139" s="206"/>
      <c r="F139" s="216"/>
      <c r="G139" s="257"/>
      <c r="H139" s="252"/>
      <c r="I139" s="210">
        <v>0.17</v>
      </c>
      <c r="J139" s="253">
        <f t="shared" si="8"/>
        <v>0</v>
      </c>
      <c r="K139" s="211"/>
      <c r="L139" s="1"/>
      <c r="M139" s="196">
        <f t="shared" si="9"/>
        <v>0</v>
      </c>
      <c r="O139" s="212">
        <v>1</v>
      </c>
    </row>
    <row r="140" spans="2:15" ht="18" customHeight="1">
      <c r="B140" s="249"/>
      <c r="C140" s="206"/>
      <c r="D140" s="207"/>
      <c r="E140" s="206"/>
      <c r="F140" s="216"/>
      <c r="G140" s="257"/>
      <c r="H140" s="252"/>
      <c r="I140" s="210">
        <v>0.17</v>
      </c>
      <c r="J140" s="253">
        <f t="shared" si="8"/>
        <v>0</v>
      </c>
      <c r="K140" s="211"/>
      <c r="L140" s="1"/>
      <c r="M140" s="196">
        <f t="shared" si="9"/>
        <v>0</v>
      </c>
      <c r="O140" s="212">
        <v>1</v>
      </c>
    </row>
    <row r="141" spans="2:15" ht="18" customHeight="1">
      <c r="B141" s="249"/>
      <c r="C141" s="206"/>
      <c r="D141" s="207"/>
      <c r="E141" s="206"/>
      <c r="F141" s="216"/>
      <c r="G141" s="257"/>
      <c r="H141" s="252"/>
      <c r="I141" s="210">
        <v>0.17</v>
      </c>
      <c r="J141" s="253">
        <f t="shared" si="8"/>
        <v>0</v>
      </c>
      <c r="K141" s="211"/>
      <c r="L141" s="1"/>
      <c r="M141" s="196">
        <f t="shared" si="9"/>
        <v>0</v>
      </c>
      <c r="O141" s="212">
        <v>1</v>
      </c>
    </row>
    <row r="142" spans="2:15" ht="18" customHeight="1">
      <c r="B142" s="249"/>
      <c r="C142" s="206"/>
      <c r="D142" s="207"/>
      <c r="E142" s="206"/>
      <c r="F142" s="208"/>
      <c r="G142" s="215"/>
      <c r="H142" s="252"/>
      <c r="I142" s="210">
        <v>0.17</v>
      </c>
      <c r="J142" s="253">
        <f t="shared" si="8"/>
        <v>0</v>
      </c>
      <c r="K142" s="211"/>
      <c r="L142" s="1"/>
      <c r="M142" s="196">
        <f t="shared" si="9"/>
        <v>0</v>
      </c>
      <c r="O142" s="212">
        <v>1</v>
      </c>
    </row>
    <row r="143" spans="2:15" ht="18" customHeight="1">
      <c r="B143" s="249"/>
      <c r="C143" s="206"/>
      <c r="D143" s="207"/>
      <c r="E143" s="206"/>
      <c r="F143" s="216"/>
      <c r="G143" s="257"/>
      <c r="H143" s="252"/>
      <c r="I143" s="210">
        <v>0.17</v>
      </c>
      <c r="J143" s="253">
        <f t="shared" si="8"/>
        <v>0</v>
      </c>
      <c r="K143" s="211"/>
      <c r="L143" s="1"/>
      <c r="M143" s="196">
        <f t="shared" si="9"/>
        <v>0</v>
      </c>
      <c r="O143" s="212">
        <v>1</v>
      </c>
    </row>
    <row r="144" spans="2:15" ht="18" customHeight="1">
      <c r="B144" s="249"/>
      <c r="C144" s="206"/>
      <c r="D144" s="207"/>
      <c r="E144" s="206"/>
      <c r="F144" s="216"/>
      <c r="G144" s="257"/>
      <c r="H144" s="252"/>
      <c r="I144" s="210">
        <v>0.17</v>
      </c>
      <c r="J144" s="253">
        <f t="shared" si="8"/>
        <v>0</v>
      </c>
      <c r="K144" s="211"/>
      <c r="L144" s="1"/>
      <c r="M144" s="196">
        <f t="shared" si="9"/>
        <v>0</v>
      </c>
      <c r="O144" s="212">
        <v>1</v>
      </c>
    </row>
    <row r="145" spans="2:15" ht="18" customHeight="1">
      <c r="B145" s="249"/>
      <c r="C145" s="206"/>
      <c r="D145" s="207"/>
      <c r="E145" s="206"/>
      <c r="F145" s="216"/>
      <c r="G145" s="257"/>
      <c r="H145" s="252"/>
      <c r="I145" s="210">
        <v>0.17</v>
      </c>
      <c r="J145" s="253">
        <f t="shared" si="8"/>
        <v>0</v>
      </c>
      <c r="K145" s="211"/>
      <c r="L145" s="1"/>
      <c r="M145" s="196">
        <f t="shared" si="9"/>
        <v>0</v>
      </c>
      <c r="O145" s="212">
        <v>1</v>
      </c>
    </row>
    <row r="146" spans="2:15" ht="18" customHeight="1">
      <c r="B146" s="249"/>
      <c r="C146" s="206"/>
      <c r="D146" s="207"/>
      <c r="E146" s="206"/>
      <c r="F146" s="216"/>
      <c r="G146" s="257"/>
      <c r="H146" s="252"/>
      <c r="I146" s="210">
        <v>0.17</v>
      </c>
      <c r="J146" s="253">
        <f t="shared" si="8"/>
        <v>0</v>
      </c>
      <c r="K146" s="211"/>
      <c r="L146" s="1"/>
      <c r="M146" s="196">
        <f t="shared" si="9"/>
        <v>0</v>
      </c>
      <c r="O146" s="212">
        <v>1</v>
      </c>
    </row>
    <row r="147" spans="2:15" ht="18" customHeight="1">
      <c r="B147" s="249"/>
      <c r="C147" s="206"/>
      <c r="D147" s="207"/>
      <c r="E147" s="206"/>
      <c r="F147" s="216"/>
      <c r="G147" s="257"/>
      <c r="H147" s="252"/>
      <c r="I147" s="210">
        <v>0.17</v>
      </c>
      <c r="J147" s="253">
        <f t="shared" si="8"/>
        <v>0</v>
      </c>
      <c r="K147" s="211"/>
      <c r="L147" s="1"/>
      <c r="M147" s="196">
        <f t="shared" si="9"/>
        <v>0</v>
      </c>
      <c r="O147" s="212">
        <v>1</v>
      </c>
    </row>
    <row r="148" spans="2:15" ht="18" customHeight="1">
      <c r="B148" s="249"/>
      <c r="C148" s="206"/>
      <c r="D148" s="207"/>
      <c r="E148" s="206"/>
      <c r="F148" s="216"/>
      <c r="G148" s="257"/>
      <c r="H148" s="252"/>
      <c r="I148" s="210">
        <v>0.17</v>
      </c>
      <c r="J148" s="253">
        <f t="shared" si="8"/>
        <v>0</v>
      </c>
      <c r="K148" s="211"/>
      <c r="L148" s="1"/>
      <c r="M148" s="196">
        <f t="shared" si="9"/>
        <v>0</v>
      </c>
      <c r="O148" s="212">
        <v>1</v>
      </c>
    </row>
    <row r="149" spans="2:15" ht="18" customHeight="1">
      <c r="B149" s="249"/>
      <c r="C149" s="206"/>
      <c r="D149" s="207"/>
      <c r="E149" s="206"/>
      <c r="F149" s="216"/>
      <c r="G149" s="257"/>
      <c r="H149" s="252"/>
      <c r="I149" s="210">
        <v>0.17</v>
      </c>
      <c r="J149" s="253">
        <f t="shared" si="8"/>
        <v>0</v>
      </c>
      <c r="K149" s="211"/>
      <c r="L149" s="1"/>
      <c r="M149" s="196">
        <f t="shared" si="9"/>
        <v>0</v>
      </c>
      <c r="O149" s="212">
        <v>1</v>
      </c>
    </row>
    <row r="150" spans="2:15" ht="18" customHeight="1">
      <c r="B150" s="249"/>
      <c r="C150" s="206"/>
      <c r="D150" s="207"/>
      <c r="E150" s="206"/>
      <c r="F150" s="208"/>
      <c r="G150" s="257"/>
      <c r="H150" s="252"/>
      <c r="I150" s="210">
        <v>0.17</v>
      </c>
      <c r="J150" s="253">
        <f t="shared" si="8"/>
        <v>0</v>
      </c>
      <c r="K150" s="211"/>
      <c r="L150" s="1"/>
      <c r="M150" s="196">
        <f t="shared" si="9"/>
        <v>0</v>
      </c>
      <c r="O150" s="212">
        <v>1</v>
      </c>
    </row>
    <row r="151" spans="2:15" ht="18" customHeight="1">
      <c r="B151" s="249"/>
      <c r="C151" s="206"/>
      <c r="D151" s="207"/>
      <c r="E151" s="206"/>
      <c r="F151" s="208"/>
      <c r="G151" s="257"/>
      <c r="H151" s="252"/>
      <c r="I151" s="210">
        <v>0.17</v>
      </c>
      <c r="J151" s="253">
        <f t="shared" si="8"/>
        <v>0</v>
      </c>
      <c r="K151" s="211"/>
      <c r="L151" s="1"/>
      <c r="M151" s="196">
        <f t="shared" si="9"/>
        <v>0</v>
      </c>
      <c r="O151" s="212">
        <v>1</v>
      </c>
    </row>
    <row r="152" spans="2:15" ht="18" customHeight="1">
      <c r="B152" s="249"/>
      <c r="C152" s="206"/>
      <c r="D152" s="207"/>
      <c r="E152" s="206"/>
      <c r="F152" s="216"/>
      <c r="G152" s="304"/>
      <c r="H152" s="252"/>
      <c r="I152" s="210">
        <v>0.17</v>
      </c>
      <c r="J152" s="253">
        <f t="shared" si="8"/>
        <v>0</v>
      </c>
      <c r="K152" s="211"/>
      <c r="L152" s="1"/>
      <c r="M152" s="196">
        <f t="shared" si="9"/>
        <v>0</v>
      </c>
      <c r="O152" s="212">
        <v>1</v>
      </c>
    </row>
    <row r="153" spans="2:15" ht="18" customHeight="1">
      <c r="B153" s="249"/>
      <c r="C153" s="206"/>
      <c r="D153" s="207"/>
      <c r="E153" s="206"/>
      <c r="F153" s="216"/>
      <c r="G153" s="304"/>
      <c r="H153" s="252"/>
      <c r="I153" s="210">
        <v>0.17</v>
      </c>
      <c r="J153" s="253">
        <f t="shared" si="8"/>
        <v>0</v>
      </c>
      <c r="K153" s="211"/>
      <c r="L153" s="1"/>
      <c r="M153" s="196">
        <f t="shared" si="9"/>
        <v>0</v>
      </c>
      <c r="O153" s="212">
        <v>1</v>
      </c>
    </row>
    <row r="154" spans="2:15" ht="18" customHeight="1">
      <c r="B154" s="249"/>
      <c r="C154" s="206"/>
      <c r="D154" s="207"/>
      <c r="E154" s="206"/>
      <c r="F154" s="216"/>
      <c r="G154" s="304"/>
      <c r="H154" s="252"/>
      <c r="I154" s="210">
        <v>0.17</v>
      </c>
      <c r="J154" s="253">
        <f t="shared" si="8"/>
        <v>0</v>
      </c>
      <c r="K154" s="211"/>
      <c r="L154" s="1"/>
      <c r="M154" s="196">
        <f t="shared" si="9"/>
        <v>0</v>
      </c>
      <c r="O154" s="212">
        <v>1</v>
      </c>
    </row>
    <row r="155" spans="2:15" ht="18" customHeight="1">
      <c r="B155" s="249"/>
      <c r="C155" s="206"/>
      <c r="D155" s="207"/>
      <c r="E155" s="206"/>
      <c r="F155" s="216"/>
      <c r="G155" s="304"/>
      <c r="H155" s="252"/>
      <c r="I155" s="210">
        <v>0.17</v>
      </c>
      <c r="J155" s="253">
        <f t="shared" si="8"/>
        <v>0</v>
      </c>
      <c r="K155" s="211"/>
      <c r="L155" s="1"/>
      <c r="M155" s="196">
        <f t="shared" si="9"/>
        <v>0</v>
      </c>
      <c r="O155" s="212">
        <v>1</v>
      </c>
    </row>
    <row r="156" spans="2:15" ht="18" customHeight="1">
      <c r="B156" s="249"/>
      <c r="C156" s="206"/>
      <c r="D156" s="207"/>
      <c r="E156" s="206"/>
      <c r="F156" s="216"/>
      <c r="G156" s="304"/>
      <c r="H156" s="252"/>
      <c r="I156" s="210">
        <v>0.17</v>
      </c>
      <c r="J156" s="253">
        <f t="shared" si="8"/>
        <v>0</v>
      </c>
      <c r="K156" s="211"/>
      <c r="L156" s="1"/>
      <c r="M156" s="196">
        <f t="shared" si="9"/>
        <v>0</v>
      </c>
      <c r="O156" s="212">
        <v>1</v>
      </c>
    </row>
    <row r="157" spans="2:15" ht="18" customHeight="1">
      <c r="B157" s="249"/>
      <c r="C157" s="206"/>
      <c r="D157" s="207"/>
      <c r="E157" s="206"/>
      <c r="F157" s="216"/>
      <c r="G157" s="304"/>
      <c r="H157" s="252"/>
      <c r="I157" s="210">
        <v>0.17</v>
      </c>
      <c r="J157" s="253">
        <f t="shared" si="8"/>
        <v>0</v>
      </c>
      <c r="K157" s="211"/>
      <c r="L157" s="1"/>
      <c r="M157" s="196">
        <f t="shared" si="9"/>
        <v>0</v>
      </c>
      <c r="O157" s="212">
        <v>1</v>
      </c>
    </row>
    <row r="158" spans="2:15" ht="18" customHeight="1">
      <c r="B158" s="249"/>
      <c r="C158" s="206"/>
      <c r="D158" s="207"/>
      <c r="E158" s="206"/>
      <c r="F158" s="216"/>
      <c r="G158" s="304"/>
      <c r="H158" s="252"/>
      <c r="I158" s="210">
        <v>0.17</v>
      </c>
      <c r="J158" s="253">
        <f t="shared" si="8"/>
        <v>0</v>
      </c>
      <c r="K158" s="211"/>
      <c r="L158" s="1"/>
      <c r="M158" s="196">
        <f t="shared" si="9"/>
        <v>0</v>
      </c>
      <c r="O158" s="212">
        <v>1</v>
      </c>
    </row>
    <row r="159" spans="2:15" ht="18" customHeight="1">
      <c r="B159" s="249"/>
      <c r="C159" s="206"/>
      <c r="D159" s="207"/>
      <c r="E159" s="206"/>
      <c r="F159" s="216"/>
      <c r="G159" s="304"/>
      <c r="H159" s="252"/>
      <c r="I159" s="210">
        <v>0.17</v>
      </c>
      <c r="J159" s="253">
        <f t="shared" si="8"/>
        <v>0</v>
      </c>
      <c r="K159" s="211"/>
      <c r="L159" s="1"/>
      <c r="M159" s="196">
        <f t="shared" si="9"/>
        <v>0</v>
      </c>
      <c r="O159" s="212">
        <v>1</v>
      </c>
    </row>
    <row r="160" spans="2:15" ht="18" customHeight="1" thickBot="1">
      <c r="B160" s="305"/>
      <c r="C160" s="264"/>
      <c r="D160" s="265"/>
      <c r="E160" s="266"/>
      <c r="F160" s="305"/>
      <c r="G160" s="306"/>
      <c r="H160" s="269" t="s">
        <v>215</v>
      </c>
      <c r="I160" s="269"/>
      <c r="J160" s="307">
        <f>SUM(J134:J159)</f>
        <v>3800</v>
      </c>
      <c r="K160" s="311"/>
      <c r="M160" s="103"/>
    </row>
    <row r="161" spans="2:15" ht="15.75" customHeight="1">
      <c r="K161" s="311"/>
      <c r="M161" s="103"/>
    </row>
    <row r="162" spans="2:15" ht="16.5" customHeight="1">
      <c r="D162" s="1186" t="str">
        <f>C1</f>
        <v xml:space="preserve"> ETAT  DES   RECUPERATIONS  DE   TVA   SUR   G-50 :</v>
      </c>
      <c r="E162" s="1186"/>
      <c r="F162" s="1186" t="str">
        <f>F130</f>
        <v>FEVRIER  2021</v>
      </c>
      <c r="G162" s="1186"/>
      <c r="K162" s="311"/>
      <c r="M162" s="103"/>
    </row>
    <row r="163" spans="2:15" ht="18">
      <c r="B163" s="231" t="s">
        <v>183</v>
      </c>
      <c r="C163" s="232" t="str">
        <f>C2</f>
        <v>ENTR</v>
      </c>
      <c r="D163" s="1192" t="s">
        <v>216</v>
      </c>
      <c r="E163" s="1193"/>
      <c r="F163" s="1193"/>
      <c r="G163" s="297"/>
      <c r="H163" s="234"/>
      <c r="I163" s="234"/>
      <c r="J163" s="235" t="s">
        <v>217</v>
      </c>
      <c r="K163" s="236"/>
      <c r="M163" s="103"/>
    </row>
    <row r="164" spans="2:15" ht="6" customHeight="1" thickBot="1">
      <c r="C164" s="237"/>
      <c r="D164" s="238"/>
      <c r="E164" s="224"/>
      <c r="F164" s="239"/>
      <c r="G164" s="224"/>
      <c r="H164" s="234"/>
      <c r="I164" s="234"/>
      <c r="J164" s="234"/>
      <c r="K164" s="311"/>
      <c r="M164" s="103"/>
    </row>
    <row r="165" spans="2:15" ht="33" customHeight="1" thickBot="1">
      <c r="B165" s="190" t="s">
        <v>186</v>
      </c>
      <c r="C165" s="192" t="s">
        <v>200</v>
      </c>
      <c r="D165" s="192" t="s">
        <v>188</v>
      </c>
      <c r="E165" s="192" t="s">
        <v>189</v>
      </c>
      <c r="F165" s="192" t="s">
        <v>201</v>
      </c>
      <c r="G165" s="192" t="s">
        <v>191</v>
      </c>
      <c r="H165" s="192" t="s">
        <v>192</v>
      </c>
      <c r="I165" s="240" t="s">
        <v>193</v>
      </c>
      <c r="J165" s="194" t="s">
        <v>194</v>
      </c>
      <c r="K165" s="311"/>
      <c r="M165" s="103"/>
    </row>
    <row r="166" spans="2:15" ht="17.25" customHeight="1">
      <c r="B166" s="199"/>
      <c r="C166" s="200"/>
      <c r="D166" s="200"/>
      <c r="E166" s="200"/>
      <c r="F166" s="200"/>
      <c r="G166" s="201"/>
      <c r="H166" s="308" t="s">
        <v>218</v>
      </c>
      <c r="I166" s="309"/>
      <c r="J166" s="312">
        <f>J160</f>
        <v>3800</v>
      </c>
      <c r="K166" s="211"/>
      <c r="M166" s="103"/>
    </row>
    <row r="167" spans="2:15" ht="18" customHeight="1">
      <c r="B167" s="249"/>
      <c r="C167" s="206"/>
      <c r="D167" s="207"/>
      <c r="E167" s="206"/>
      <c r="F167" s="208"/>
      <c r="G167" s="257"/>
      <c r="H167" s="252"/>
      <c r="I167" s="210">
        <v>0.17</v>
      </c>
      <c r="J167" s="253">
        <f t="shared" ref="J167:J191" si="10">H167*I167</f>
        <v>0</v>
      </c>
      <c r="K167" s="211"/>
      <c r="L167" s="1"/>
      <c r="M167" s="196">
        <f t="shared" ref="M167:M191" si="11">IF($K167=$R$7,J167,0)</f>
        <v>0</v>
      </c>
      <c r="O167" s="212">
        <v>1</v>
      </c>
    </row>
    <row r="168" spans="2:15" ht="18" customHeight="1">
      <c r="B168" s="249"/>
      <c r="C168" s="206"/>
      <c r="D168" s="207"/>
      <c r="E168" s="206"/>
      <c r="F168" s="208"/>
      <c r="G168" s="215"/>
      <c r="H168" s="252"/>
      <c r="I168" s="210">
        <v>0.17</v>
      </c>
      <c r="J168" s="253">
        <f t="shared" si="10"/>
        <v>0</v>
      </c>
      <c r="K168" s="211"/>
      <c r="L168" s="1"/>
      <c r="M168" s="196">
        <f t="shared" si="11"/>
        <v>0</v>
      </c>
      <c r="O168" s="212">
        <v>1</v>
      </c>
    </row>
    <row r="169" spans="2:15" ht="18" customHeight="1">
      <c r="B169" s="249"/>
      <c r="C169" s="206"/>
      <c r="D169" s="207"/>
      <c r="E169" s="206"/>
      <c r="F169" s="216"/>
      <c r="G169" s="257"/>
      <c r="H169" s="252"/>
      <c r="I169" s="210">
        <v>0.17</v>
      </c>
      <c r="J169" s="253">
        <f t="shared" si="10"/>
        <v>0</v>
      </c>
      <c r="K169" s="211"/>
      <c r="L169" s="1"/>
      <c r="M169" s="196">
        <f t="shared" si="11"/>
        <v>0</v>
      </c>
      <c r="O169" s="212">
        <v>1</v>
      </c>
    </row>
    <row r="170" spans="2:15" ht="18" customHeight="1">
      <c r="B170" s="249"/>
      <c r="C170" s="206"/>
      <c r="D170" s="207"/>
      <c r="E170" s="206"/>
      <c r="F170" s="208"/>
      <c r="G170" s="257"/>
      <c r="H170" s="252"/>
      <c r="I170" s="210">
        <v>0.17</v>
      </c>
      <c r="J170" s="253">
        <f t="shared" si="10"/>
        <v>0</v>
      </c>
      <c r="K170" s="211"/>
      <c r="L170" s="1"/>
      <c r="M170" s="196">
        <f t="shared" si="11"/>
        <v>0</v>
      </c>
      <c r="O170" s="212">
        <v>1</v>
      </c>
    </row>
    <row r="171" spans="2:15" ht="18" customHeight="1">
      <c r="B171" s="249"/>
      <c r="C171" s="206"/>
      <c r="D171" s="207"/>
      <c r="E171" s="206"/>
      <c r="F171" s="216"/>
      <c r="G171" s="257"/>
      <c r="H171" s="252"/>
      <c r="I171" s="210">
        <v>0.17</v>
      </c>
      <c r="J171" s="253">
        <f t="shared" si="10"/>
        <v>0</v>
      </c>
      <c r="K171" s="211"/>
      <c r="L171" s="1"/>
      <c r="M171" s="196">
        <f t="shared" si="11"/>
        <v>0</v>
      </c>
      <c r="O171" s="212">
        <v>1</v>
      </c>
    </row>
    <row r="172" spans="2:15" ht="18" customHeight="1">
      <c r="B172" s="249"/>
      <c r="C172" s="206"/>
      <c r="D172" s="207"/>
      <c r="E172" s="206"/>
      <c r="F172" s="216"/>
      <c r="G172" s="257"/>
      <c r="H172" s="252"/>
      <c r="I172" s="210">
        <v>0.17</v>
      </c>
      <c r="J172" s="253">
        <f t="shared" si="10"/>
        <v>0</v>
      </c>
      <c r="K172" s="211"/>
      <c r="L172" s="1"/>
      <c r="M172" s="196">
        <f t="shared" si="11"/>
        <v>0</v>
      </c>
      <c r="O172" s="212">
        <v>1</v>
      </c>
    </row>
    <row r="173" spans="2:15" ht="18" customHeight="1">
      <c r="B173" s="249"/>
      <c r="C173" s="206"/>
      <c r="D173" s="207"/>
      <c r="E173" s="206"/>
      <c r="F173" s="216"/>
      <c r="G173" s="257"/>
      <c r="H173" s="252"/>
      <c r="I173" s="210">
        <v>0.17</v>
      </c>
      <c r="J173" s="253">
        <f t="shared" si="10"/>
        <v>0</v>
      </c>
      <c r="K173" s="211"/>
      <c r="L173" s="1"/>
      <c r="M173" s="196">
        <f t="shared" si="11"/>
        <v>0</v>
      </c>
      <c r="O173" s="212">
        <v>1</v>
      </c>
    </row>
    <row r="174" spans="2:15" ht="18" customHeight="1">
      <c r="B174" s="249"/>
      <c r="C174" s="206"/>
      <c r="D174" s="207"/>
      <c r="E174" s="206"/>
      <c r="F174" s="208"/>
      <c r="G174" s="215"/>
      <c r="H174" s="252"/>
      <c r="I174" s="210">
        <v>0.17</v>
      </c>
      <c r="J174" s="253">
        <f t="shared" si="10"/>
        <v>0</v>
      </c>
      <c r="K174" s="211"/>
      <c r="L174" s="1"/>
      <c r="M174" s="196">
        <f t="shared" si="11"/>
        <v>0</v>
      </c>
      <c r="O174" s="212">
        <v>1</v>
      </c>
    </row>
    <row r="175" spans="2:15" ht="18" customHeight="1">
      <c r="B175" s="249"/>
      <c r="C175" s="206"/>
      <c r="D175" s="207"/>
      <c r="E175" s="206"/>
      <c r="F175" s="216"/>
      <c r="G175" s="257"/>
      <c r="H175" s="252"/>
      <c r="I175" s="210">
        <v>0.17</v>
      </c>
      <c r="J175" s="253">
        <f t="shared" si="10"/>
        <v>0</v>
      </c>
      <c r="K175" s="211"/>
      <c r="L175" s="1"/>
      <c r="M175" s="196">
        <f t="shared" si="11"/>
        <v>0</v>
      </c>
      <c r="O175" s="212">
        <v>1</v>
      </c>
    </row>
    <row r="176" spans="2:15" ht="18" customHeight="1">
      <c r="B176" s="249"/>
      <c r="C176" s="206"/>
      <c r="D176" s="207"/>
      <c r="E176" s="206"/>
      <c r="F176" s="216"/>
      <c r="G176" s="257"/>
      <c r="H176" s="252"/>
      <c r="I176" s="210">
        <v>0.17</v>
      </c>
      <c r="J176" s="253">
        <f t="shared" si="10"/>
        <v>0</v>
      </c>
      <c r="K176" s="211"/>
      <c r="L176" s="1"/>
      <c r="M176" s="196">
        <f t="shared" si="11"/>
        <v>0</v>
      </c>
      <c r="O176" s="212">
        <v>1</v>
      </c>
    </row>
    <row r="177" spans="2:15" ht="18" customHeight="1">
      <c r="B177" s="249"/>
      <c r="C177" s="206"/>
      <c r="D177" s="207"/>
      <c r="E177" s="206"/>
      <c r="F177" s="216"/>
      <c r="G177" s="257"/>
      <c r="H177" s="252"/>
      <c r="I177" s="210">
        <v>0.17</v>
      </c>
      <c r="J177" s="253">
        <f t="shared" si="10"/>
        <v>0</v>
      </c>
      <c r="K177" s="211"/>
      <c r="L177" s="1"/>
      <c r="M177" s="196">
        <f t="shared" si="11"/>
        <v>0</v>
      </c>
      <c r="O177" s="212">
        <v>1</v>
      </c>
    </row>
    <row r="178" spans="2:15" ht="18" customHeight="1">
      <c r="B178" s="249"/>
      <c r="C178" s="206"/>
      <c r="D178" s="207"/>
      <c r="E178" s="206"/>
      <c r="F178" s="216"/>
      <c r="G178" s="257"/>
      <c r="H178" s="252"/>
      <c r="I178" s="210">
        <v>0.17</v>
      </c>
      <c r="J178" s="253">
        <f t="shared" si="10"/>
        <v>0</v>
      </c>
      <c r="K178" s="211"/>
      <c r="L178" s="1"/>
      <c r="M178" s="196">
        <f t="shared" si="11"/>
        <v>0</v>
      </c>
      <c r="O178" s="212">
        <v>1</v>
      </c>
    </row>
    <row r="179" spans="2:15" ht="18" customHeight="1">
      <c r="B179" s="249"/>
      <c r="C179" s="206"/>
      <c r="D179" s="207"/>
      <c r="E179" s="206"/>
      <c r="F179" s="216"/>
      <c r="G179" s="257"/>
      <c r="H179" s="252"/>
      <c r="I179" s="210">
        <v>0.17</v>
      </c>
      <c r="J179" s="253">
        <f t="shared" si="10"/>
        <v>0</v>
      </c>
      <c r="K179" s="211"/>
      <c r="L179" s="1"/>
      <c r="M179" s="196">
        <f t="shared" si="11"/>
        <v>0</v>
      </c>
      <c r="O179" s="212">
        <v>1</v>
      </c>
    </row>
    <row r="180" spans="2:15" ht="18" customHeight="1">
      <c r="B180" s="249"/>
      <c r="C180" s="206"/>
      <c r="D180" s="207"/>
      <c r="E180" s="206"/>
      <c r="F180" s="216"/>
      <c r="G180" s="257"/>
      <c r="H180" s="252"/>
      <c r="I180" s="210">
        <v>0.17</v>
      </c>
      <c r="J180" s="253">
        <f t="shared" si="10"/>
        <v>0</v>
      </c>
      <c r="K180" s="211"/>
      <c r="L180" s="1"/>
      <c r="M180" s="196">
        <f t="shared" si="11"/>
        <v>0</v>
      </c>
      <c r="O180" s="212">
        <v>1</v>
      </c>
    </row>
    <row r="181" spans="2:15" ht="18" customHeight="1">
      <c r="B181" s="249"/>
      <c r="C181" s="206"/>
      <c r="D181" s="207"/>
      <c r="E181" s="206"/>
      <c r="F181" s="216"/>
      <c r="G181" s="257"/>
      <c r="H181" s="252"/>
      <c r="I181" s="210">
        <v>0.17</v>
      </c>
      <c r="J181" s="253">
        <f t="shared" si="10"/>
        <v>0</v>
      </c>
      <c r="K181" s="211"/>
      <c r="L181" s="1"/>
      <c r="M181" s="196">
        <f t="shared" si="11"/>
        <v>0</v>
      </c>
      <c r="O181" s="212">
        <v>1</v>
      </c>
    </row>
    <row r="182" spans="2:15" ht="18.75" customHeight="1">
      <c r="B182" s="249"/>
      <c r="C182" s="206"/>
      <c r="D182" s="207"/>
      <c r="E182" s="206"/>
      <c r="F182" s="208"/>
      <c r="G182" s="257"/>
      <c r="H182" s="252"/>
      <c r="I182" s="210">
        <v>0.17</v>
      </c>
      <c r="J182" s="253">
        <f t="shared" si="10"/>
        <v>0</v>
      </c>
      <c r="K182" s="211"/>
      <c r="L182" s="1"/>
      <c r="M182" s="196">
        <f t="shared" si="11"/>
        <v>0</v>
      </c>
      <c r="O182" s="212">
        <v>1</v>
      </c>
    </row>
    <row r="183" spans="2:15" ht="18.75" customHeight="1">
      <c r="B183" s="249"/>
      <c r="C183" s="206"/>
      <c r="D183" s="207"/>
      <c r="E183" s="206"/>
      <c r="F183" s="208"/>
      <c r="G183" s="257"/>
      <c r="H183" s="252"/>
      <c r="I183" s="210">
        <v>0.17</v>
      </c>
      <c r="J183" s="253">
        <f t="shared" si="10"/>
        <v>0</v>
      </c>
      <c r="K183" s="211"/>
      <c r="L183" s="1"/>
      <c r="M183" s="196">
        <f t="shared" si="11"/>
        <v>0</v>
      </c>
      <c r="O183" s="212">
        <v>1</v>
      </c>
    </row>
    <row r="184" spans="2:15" ht="18.75" customHeight="1">
      <c r="B184" s="249"/>
      <c r="C184" s="206"/>
      <c r="D184" s="207"/>
      <c r="E184" s="206"/>
      <c r="F184" s="216"/>
      <c r="G184" s="304"/>
      <c r="H184" s="252"/>
      <c r="I184" s="210">
        <v>0.17</v>
      </c>
      <c r="J184" s="253">
        <f t="shared" si="10"/>
        <v>0</v>
      </c>
      <c r="K184" s="211"/>
      <c r="L184" s="1"/>
      <c r="M184" s="196">
        <f t="shared" si="11"/>
        <v>0</v>
      </c>
      <c r="O184" s="212">
        <v>1</v>
      </c>
    </row>
    <row r="185" spans="2:15" ht="18.75" customHeight="1">
      <c r="B185" s="249"/>
      <c r="C185" s="206"/>
      <c r="D185" s="207"/>
      <c r="E185" s="206"/>
      <c r="F185" s="216"/>
      <c r="G185" s="304"/>
      <c r="H185" s="252"/>
      <c r="I185" s="210">
        <v>0.17</v>
      </c>
      <c r="J185" s="253">
        <f t="shared" si="10"/>
        <v>0</v>
      </c>
      <c r="K185" s="211"/>
      <c r="L185" s="1"/>
      <c r="M185" s="196">
        <f t="shared" si="11"/>
        <v>0</v>
      </c>
      <c r="O185" s="212">
        <v>1</v>
      </c>
    </row>
    <row r="186" spans="2:15" ht="18.75" customHeight="1">
      <c r="B186" s="249"/>
      <c r="C186" s="206"/>
      <c r="D186" s="207"/>
      <c r="E186" s="206"/>
      <c r="F186" s="216"/>
      <c r="G186" s="304"/>
      <c r="H186" s="252"/>
      <c r="I186" s="210">
        <v>0.17</v>
      </c>
      <c r="J186" s="253">
        <f t="shared" si="10"/>
        <v>0</v>
      </c>
      <c r="K186" s="211"/>
      <c r="L186" s="1"/>
      <c r="M186" s="196">
        <f t="shared" si="11"/>
        <v>0</v>
      </c>
      <c r="O186" s="212">
        <v>1</v>
      </c>
    </row>
    <row r="187" spans="2:15" ht="18.75" customHeight="1">
      <c r="B187" s="249"/>
      <c r="C187" s="206"/>
      <c r="D187" s="207"/>
      <c r="E187" s="206"/>
      <c r="F187" s="216"/>
      <c r="G187" s="304"/>
      <c r="H187" s="252"/>
      <c r="I187" s="210">
        <v>0.17</v>
      </c>
      <c r="J187" s="253">
        <f t="shared" si="10"/>
        <v>0</v>
      </c>
      <c r="K187" s="211"/>
      <c r="L187" s="1"/>
      <c r="M187" s="196">
        <f t="shared" si="11"/>
        <v>0</v>
      </c>
      <c r="O187" s="212">
        <v>1</v>
      </c>
    </row>
    <row r="188" spans="2:15" ht="18.75" customHeight="1">
      <c r="B188" s="249"/>
      <c r="C188" s="206"/>
      <c r="D188" s="207"/>
      <c r="E188" s="206"/>
      <c r="F188" s="216"/>
      <c r="G188" s="304"/>
      <c r="H188" s="252"/>
      <c r="I188" s="210">
        <v>0.17</v>
      </c>
      <c r="J188" s="253">
        <f t="shared" si="10"/>
        <v>0</v>
      </c>
      <c r="K188" s="211"/>
      <c r="L188" s="1"/>
      <c r="M188" s="196">
        <f t="shared" si="11"/>
        <v>0</v>
      </c>
      <c r="O188" s="212">
        <v>1</v>
      </c>
    </row>
    <row r="189" spans="2:15" ht="18.75" customHeight="1">
      <c r="B189" s="249"/>
      <c r="C189" s="206"/>
      <c r="D189" s="207"/>
      <c r="E189" s="206"/>
      <c r="F189" s="216"/>
      <c r="G189" s="304"/>
      <c r="H189" s="252"/>
      <c r="I189" s="210">
        <v>0.17</v>
      </c>
      <c r="J189" s="253">
        <f t="shared" si="10"/>
        <v>0</v>
      </c>
      <c r="K189" s="211"/>
      <c r="L189" s="1"/>
      <c r="M189" s="196">
        <f t="shared" si="11"/>
        <v>0</v>
      </c>
      <c r="O189" s="212">
        <v>1</v>
      </c>
    </row>
    <row r="190" spans="2:15" ht="18.75" customHeight="1">
      <c r="B190" s="249"/>
      <c r="C190" s="206"/>
      <c r="D190" s="207"/>
      <c r="E190" s="206"/>
      <c r="F190" s="216"/>
      <c r="G190" s="304"/>
      <c r="H190" s="252"/>
      <c r="I190" s="210">
        <v>0.17</v>
      </c>
      <c r="J190" s="253">
        <f t="shared" si="10"/>
        <v>0</v>
      </c>
      <c r="K190" s="211"/>
      <c r="L190" s="1"/>
      <c r="M190" s="196">
        <f t="shared" si="11"/>
        <v>0</v>
      </c>
      <c r="O190" s="212">
        <v>1</v>
      </c>
    </row>
    <row r="191" spans="2:15" ht="18.75" customHeight="1">
      <c r="B191" s="249"/>
      <c r="C191" s="206"/>
      <c r="D191" s="207"/>
      <c r="E191" s="206"/>
      <c r="F191" s="216"/>
      <c r="G191" s="304"/>
      <c r="H191" s="252"/>
      <c r="I191" s="210">
        <v>0.17</v>
      </c>
      <c r="J191" s="253">
        <f t="shared" si="10"/>
        <v>0</v>
      </c>
      <c r="K191" s="211"/>
      <c r="L191" s="1"/>
      <c r="M191" s="196">
        <f t="shared" si="11"/>
        <v>0</v>
      </c>
      <c r="O191" s="212">
        <v>1</v>
      </c>
    </row>
    <row r="192" spans="2:15" ht="20.25" customHeight="1" thickBot="1">
      <c r="B192" s="305"/>
      <c r="C192" s="264"/>
      <c r="D192" s="265"/>
      <c r="E192" s="266"/>
      <c r="F192" s="305"/>
      <c r="G192" s="306"/>
      <c r="H192" s="269" t="s">
        <v>219</v>
      </c>
      <c r="I192" s="269"/>
      <c r="J192" s="307">
        <f>SUM(J166:J191)</f>
        <v>3800</v>
      </c>
      <c r="K192" s="311"/>
      <c r="M192" s="103"/>
    </row>
    <row r="193" spans="2:15" ht="17.25" customHeight="1">
      <c r="K193" s="311"/>
      <c r="M193" s="103"/>
    </row>
    <row r="194" spans="2:15" ht="18.75" customHeight="1">
      <c r="D194" s="1186" t="str">
        <f>C1</f>
        <v xml:space="preserve"> ETAT  DES   RECUPERATIONS  DE   TVA   SUR   G-50 :</v>
      </c>
      <c r="E194" s="1186"/>
      <c r="F194" s="1186"/>
      <c r="G194" s="1190" t="str">
        <f>F130</f>
        <v>FEVRIER  2021</v>
      </c>
      <c r="H194" s="1191"/>
      <c r="K194" s="311"/>
      <c r="M194" s="103"/>
    </row>
    <row r="195" spans="2:15" ht="18">
      <c r="B195" s="231" t="s">
        <v>183</v>
      </c>
      <c r="C195" s="232" t="str">
        <f>C2</f>
        <v>ENTR</v>
      </c>
      <c r="D195" s="1192" t="s">
        <v>220</v>
      </c>
      <c r="E195" s="1193"/>
      <c r="F195" s="1193"/>
      <c r="G195" s="297"/>
      <c r="H195" s="234"/>
      <c r="I195" s="234"/>
      <c r="J195" s="235" t="s">
        <v>221</v>
      </c>
      <c r="K195" s="236"/>
      <c r="M195" s="103"/>
    </row>
    <row r="196" spans="2:15" ht="13.5" thickBot="1">
      <c r="C196" s="237"/>
      <c r="D196" s="238"/>
      <c r="E196" s="224"/>
      <c r="F196" s="239"/>
      <c r="G196" s="224"/>
      <c r="H196" s="234"/>
      <c r="I196" s="234"/>
      <c r="J196" s="234"/>
      <c r="K196" s="311"/>
      <c r="M196" s="103"/>
    </row>
    <row r="197" spans="2:15" ht="26.25" thickBot="1">
      <c r="B197" s="190" t="s">
        <v>186</v>
      </c>
      <c r="C197" s="192" t="s">
        <v>200</v>
      </c>
      <c r="D197" s="192" t="s">
        <v>188</v>
      </c>
      <c r="E197" s="192" t="s">
        <v>189</v>
      </c>
      <c r="F197" s="192" t="s">
        <v>201</v>
      </c>
      <c r="G197" s="192" t="s">
        <v>191</v>
      </c>
      <c r="H197" s="192" t="s">
        <v>192</v>
      </c>
      <c r="I197" s="240" t="s">
        <v>193</v>
      </c>
      <c r="J197" s="194" t="s">
        <v>194</v>
      </c>
      <c r="K197" s="311"/>
      <c r="M197" s="103"/>
    </row>
    <row r="198" spans="2:15" ht="18" customHeight="1">
      <c r="B198" s="199"/>
      <c r="C198" s="200"/>
      <c r="D198" s="200"/>
      <c r="E198" s="200"/>
      <c r="F198" s="200"/>
      <c r="G198" s="201"/>
      <c r="H198" s="308" t="s">
        <v>222</v>
      </c>
      <c r="I198" s="309"/>
      <c r="J198" s="312">
        <f>J192</f>
        <v>3800</v>
      </c>
      <c r="K198" s="211"/>
      <c r="M198" s="103"/>
    </row>
    <row r="199" spans="2:15" ht="18" customHeight="1">
      <c r="B199" s="205"/>
      <c r="C199" s="206"/>
      <c r="D199" s="207"/>
      <c r="E199" s="206"/>
      <c r="F199" s="208"/>
      <c r="G199" s="257"/>
      <c r="H199" s="252"/>
      <c r="I199" s="210">
        <v>0.17</v>
      </c>
      <c r="J199" s="253">
        <f t="shared" ref="J199:J223" si="12">H199*I199</f>
        <v>0</v>
      </c>
      <c r="K199" s="211"/>
      <c r="L199" s="1"/>
      <c r="M199" s="196">
        <f t="shared" ref="M199:M223" si="13">IF($K199=$R$7,J199,0)</f>
        <v>0</v>
      </c>
      <c r="O199" s="212">
        <v>1</v>
      </c>
    </row>
    <row r="200" spans="2:15" ht="18" customHeight="1">
      <c r="B200" s="205"/>
      <c r="C200" s="206"/>
      <c r="D200" s="207"/>
      <c r="E200" s="206"/>
      <c r="F200" s="208"/>
      <c r="G200" s="257"/>
      <c r="H200" s="252"/>
      <c r="I200" s="210">
        <v>0.17</v>
      </c>
      <c r="J200" s="253">
        <f t="shared" si="12"/>
        <v>0</v>
      </c>
      <c r="K200" s="211"/>
      <c r="L200" s="1"/>
      <c r="M200" s="196">
        <f t="shared" si="13"/>
        <v>0</v>
      </c>
      <c r="O200" s="212">
        <v>1</v>
      </c>
    </row>
    <row r="201" spans="2:15" ht="18" customHeight="1">
      <c r="B201" s="205"/>
      <c r="C201" s="206"/>
      <c r="D201" s="207"/>
      <c r="E201" s="206"/>
      <c r="F201" s="208"/>
      <c r="G201" s="257"/>
      <c r="H201" s="252"/>
      <c r="I201" s="210">
        <v>0.17</v>
      </c>
      <c r="J201" s="253">
        <f t="shared" si="12"/>
        <v>0</v>
      </c>
      <c r="K201" s="211"/>
      <c r="L201" s="1"/>
      <c r="M201" s="196">
        <f t="shared" si="13"/>
        <v>0</v>
      </c>
      <c r="O201" s="212">
        <v>1</v>
      </c>
    </row>
    <row r="202" spans="2:15" ht="18" customHeight="1">
      <c r="B202" s="205"/>
      <c r="C202" s="206"/>
      <c r="D202" s="207"/>
      <c r="E202" s="206"/>
      <c r="F202" s="208"/>
      <c r="G202" s="257"/>
      <c r="H202" s="252"/>
      <c r="I202" s="210">
        <v>0.17</v>
      </c>
      <c r="J202" s="253">
        <f t="shared" si="12"/>
        <v>0</v>
      </c>
      <c r="K202" s="211"/>
      <c r="L202" s="1"/>
      <c r="M202" s="196">
        <f t="shared" si="13"/>
        <v>0</v>
      </c>
      <c r="O202" s="212">
        <v>1</v>
      </c>
    </row>
    <row r="203" spans="2:15" ht="18" customHeight="1">
      <c r="B203" s="205"/>
      <c r="C203" s="206"/>
      <c r="D203" s="207"/>
      <c r="E203" s="206"/>
      <c r="F203" s="208"/>
      <c r="G203" s="257"/>
      <c r="H203" s="252"/>
      <c r="I203" s="210">
        <v>0.17</v>
      </c>
      <c r="J203" s="253">
        <f t="shared" si="12"/>
        <v>0</v>
      </c>
      <c r="K203" s="211"/>
      <c r="L203" s="1"/>
      <c r="M203" s="196">
        <f t="shared" si="13"/>
        <v>0</v>
      </c>
      <c r="O203" s="212">
        <v>1</v>
      </c>
    </row>
    <row r="204" spans="2:15" ht="18" customHeight="1">
      <c r="B204" s="205"/>
      <c r="C204" s="206"/>
      <c r="D204" s="207"/>
      <c r="E204" s="206"/>
      <c r="F204" s="208"/>
      <c r="G204" s="257"/>
      <c r="H204" s="252"/>
      <c r="I204" s="210">
        <v>0.17</v>
      </c>
      <c r="J204" s="253">
        <f t="shared" si="12"/>
        <v>0</v>
      </c>
      <c r="K204" s="211"/>
      <c r="L204" s="1"/>
      <c r="M204" s="196">
        <f t="shared" si="13"/>
        <v>0</v>
      </c>
      <c r="O204" s="212">
        <v>1</v>
      </c>
    </row>
    <row r="205" spans="2:15" ht="18" customHeight="1">
      <c r="B205" s="205"/>
      <c r="C205" s="206"/>
      <c r="D205" s="207"/>
      <c r="E205" s="206"/>
      <c r="F205" s="208"/>
      <c r="G205" s="257"/>
      <c r="H205" s="252"/>
      <c r="I205" s="210">
        <v>0.17</v>
      </c>
      <c r="J205" s="253">
        <f t="shared" si="12"/>
        <v>0</v>
      </c>
      <c r="K205" s="211"/>
      <c r="L205" s="1"/>
      <c r="M205" s="196">
        <f t="shared" si="13"/>
        <v>0</v>
      </c>
      <c r="O205" s="212">
        <v>1</v>
      </c>
    </row>
    <row r="206" spans="2:15" ht="18" customHeight="1">
      <c r="B206" s="205"/>
      <c r="C206" s="206"/>
      <c r="D206" s="207"/>
      <c r="E206" s="206"/>
      <c r="F206" s="208"/>
      <c r="G206" s="257"/>
      <c r="H206" s="252"/>
      <c r="I206" s="210">
        <v>0.17</v>
      </c>
      <c r="J206" s="253">
        <f t="shared" si="12"/>
        <v>0</v>
      </c>
      <c r="K206" s="211"/>
      <c r="L206" s="1"/>
      <c r="M206" s="196">
        <f t="shared" si="13"/>
        <v>0</v>
      </c>
      <c r="O206" s="212">
        <v>1</v>
      </c>
    </row>
    <row r="207" spans="2:15" ht="18" customHeight="1">
      <c r="B207" s="205"/>
      <c r="C207" s="206"/>
      <c r="D207" s="207"/>
      <c r="E207" s="206"/>
      <c r="F207" s="208"/>
      <c r="G207" s="257"/>
      <c r="H207" s="252"/>
      <c r="I207" s="210">
        <v>0.17</v>
      </c>
      <c r="J207" s="253">
        <f t="shared" si="12"/>
        <v>0</v>
      </c>
      <c r="K207" s="211"/>
      <c r="L207" s="1"/>
      <c r="M207" s="196">
        <f t="shared" si="13"/>
        <v>0</v>
      </c>
      <c r="O207" s="212">
        <v>1</v>
      </c>
    </row>
    <row r="208" spans="2:15" ht="18" customHeight="1">
      <c r="B208" s="205"/>
      <c r="C208" s="206"/>
      <c r="D208" s="207"/>
      <c r="E208" s="206"/>
      <c r="F208" s="208"/>
      <c r="G208" s="257"/>
      <c r="H208" s="252"/>
      <c r="I208" s="210">
        <v>0.17</v>
      </c>
      <c r="J208" s="253">
        <f t="shared" si="12"/>
        <v>0</v>
      </c>
      <c r="K208" s="211"/>
      <c r="L208" s="1"/>
      <c r="M208" s="196">
        <f t="shared" si="13"/>
        <v>0</v>
      </c>
      <c r="O208" s="212">
        <v>1</v>
      </c>
    </row>
    <row r="209" spans="2:15" ht="18" customHeight="1">
      <c r="B209" s="205"/>
      <c r="C209" s="206"/>
      <c r="D209" s="207"/>
      <c r="E209" s="206"/>
      <c r="F209" s="208"/>
      <c r="G209" s="257"/>
      <c r="H209" s="252"/>
      <c r="I209" s="210">
        <v>0.17</v>
      </c>
      <c r="J209" s="253">
        <f t="shared" si="12"/>
        <v>0</v>
      </c>
      <c r="K209" s="211"/>
      <c r="L209" s="1"/>
      <c r="M209" s="196">
        <f t="shared" si="13"/>
        <v>0</v>
      </c>
      <c r="O209" s="212">
        <v>1</v>
      </c>
    </row>
    <row r="210" spans="2:15" ht="18" customHeight="1">
      <c r="B210" s="205"/>
      <c r="C210" s="206"/>
      <c r="D210" s="207"/>
      <c r="E210" s="206"/>
      <c r="F210" s="208"/>
      <c r="G210" s="257"/>
      <c r="H210" s="252"/>
      <c r="I210" s="210">
        <v>0.17</v>
      </c>
      <c r="J210" s="253">
        <f t="shared" si="12"/>
        <v>0</v>
      </c>
      <c r="K210" s="211"/>
      <c r="L210" s="1"/>
      <c r="M210" s="196">
        <f t="shared" si="13"/>
        <v>0</v>
      </c>
      <c r="O210" s="212">
        <v>1</v>
      </c>
    </row>
    <row r="211" spans="2:15" ht="18" customHeight="1">
      <c r="B211" s="205"/>
      <c r="C211" s="206"/>
      <c r="D211" s="207"/>
      <c r="E211" s="206"/>
      <c r="F211" s="208"/>
      <c r="G211" s="257"/>
      <c r="H211" s="252"/>
      <c r="I211" s="210">
        <v>0.17</v>
      </c>
      <c r="J211" s="253">
        <f t="shared" si="12"/>
        <v>0</v>
      </c>
      <c r="K211" s="211"/>
      <c r="L211" s="1"/>
      <c r="M211" s="196">
        <f t="shared" si="13"/>
        <v>0</v>
      </c>
      <c r="O211" s="212">
        <v>1</v>
      </c>
    </row>
    <row r="212" spans="2:15" ht="18" customHeight="1">
      <c r="B212" s="205"/>
      <c r="C212" s="206"/>
      <c r="D212" s="207"/>
      <c r="E212" s="206"/>
      <c r="F212" s="208"/>
      <c r="G212" s="257"/>
      <c r="H212" s="252"/>
      <c r="I212" s="210">
        <v>0.17</v>
      </c>
      <c r="J212" s="253">
        <f t="shared" si="12"/>
        <v>0</v>
      </c>
      <c r="K212" s="211"/>
      <c r="L212" s="1"/>
      <c r="M212" s="196">
        <f t="shared" si="13"/>
        <v>0</v>
      </c>
      <c r="O212" s="212">
        <v>1</v>
      </c>
    </row>
    <row r="213" spans="2:15" ht="18" customHeight="1">
      <c r="B213" s="205"/>
      <c r="C213" s="206"/>
      <c r="D213" s="207"/>
      <c r="E213" s="206"/>
      <c r="F213" s="208"/>
      <c r="G213" s="257"/>
      <c r="H213" s="252"/>
      <c r="I213" s="210">
        <v>0.17</v>
      </c>
      <c r="J213" s="253">
        <f t="shared" si="12"/>
        <v>0</v>
      </c>
      <c r="K213" s="211"/>
      <c r="L213" s="1"/>
      <c r="M213" s="196">
        <f t="shared" si="13"/>
        <v>0</v>
      </c>
      <c r="O213" s="212">
        <v>1</v>
      </c>
    </row>
    <row r="214" spans="2:15" ht="18" customHeight="1">
      <c r="B214" s="205"/>
      <c r="C214" s="206"/>
      <c r="D214" s="207"/>
      <c r="E214" s="206"/>
      <c r="F214" s="208"/>
      <c r="G214" s="257"/>
      <c r="H214" s="252"/>
      <c r="I214" s="210">
        <v>0.17</v>
      </c>
      <c r="J214" s="253">
        <f t="shared" si="12"/>
        <v>0</v>
      </c>
      <c r="K214" s="211"/>
      <c r="L214" s="1"/>
      <c r="M214" s="196">
        <f t="shared" si="13"/>
        <v>0</v>
      </c>
      <c r="O214" s="212">
        <v>1</v>
      </c>
    </row>
    <row r="215" spans="2:15" ht="18" customHeight="1">
      <c r="B215" s="205"/>
      <c r="C215" s="206"/>
      <c r="D215" s="207"/>
      <c r="E215" s="206"/>
      <c r="F215" s="208"/>
      <c r="G215" s="257"/>
      <c r="H215" s="252"/>
      <c r="I215" s="210">
        <v>0.17</v>
      </c>
      <c r="J215" s="253">
        <f t="shared" si="12"/>
        <v>0</v>
      </c>
      <c r="K215" s="211"/>
      <c r="L215" s="1"/>
      <c r="M215" s="196">
        <f t="shared" si="13"/>
        <v>0</v>
      </c>
      <c r="O215" s="212">
        <v>1</v>
      </c>
    </row>
    <row r="216" spans="2:15" ht="18" customHeight="1">
      <c r="B216" s="205"/>
      <c r="C216" s="206"/>
      <c r="D216" s="207"/>
      <c r="E216" s="206"/>
      <c r="F216" s="208"/>
      <c r="G216" s="257"/>
      <c r="H216" s="252"/>
      <c r="I216" s="210">
        <v>0.17</v>
      </c>
      <c r="J216" s="253">
        <f t="shared" si="12"/>
        <v>0</v>
      </c>
      <c r="K216" s="211"/>
      <c r="L216" s="1"/>
      <c r="M216" s="196">
        <f t="shared" si="13"/>
        <v>0</v>
      </c>
      <c r="O216" s="212">
        <v>1</v>
      </c>
    </row>
    <row r="217" spans="2:15" ht="18" customHeight="1">
      <c r="B217" s="205"/>
      <c r="C217" s="206"/>
      <c r="D217" s="207"/>
      <c r="E217" s="206"/>
      <c r="F217" s="208"/>
      <c r="G217" s="257"/>
      <c r="H217" s="252"/>
      <c r="I217" s="210">
        <v>0.17</v>
      </c>
      <c r="J217" s="253">
        <f t="shared" si="12"/>
        <v>0</v>
      </c>
      <c r="K217" s="211"/>
      <c r="L217" s="1"/>
      <c r="M217" s="196">
        <f t="shared" si="13"/>
        <v>0</v>
      </c>
      <c r="O217" s="212">
        <v>1</v>
      </c>
    </row>
    <row r="218" spans="2:15" ht="18" customHeight="1">
      <c r="B218" s="205"/>
      <c r="C218" s="206"/>
      <c r="D218" s="207"/>
      <c r="E218" s="206"/>
      <c r="F218" s="208"/>
      <c r="G218" s="257"/>
      <c r="H218" s="252"/>
      <c r="I218" s="210">
        <v>0.17</v>
      </c>
      <c r="J218" s="253">
        <f t="shared" si="12"/>
        <v>0</v>
      </c>
      <c r="K218" s="211"/>
      <c r="L218" s="1"/>
      <c r="M218" s="196">
        <f t="shared" si="13"/>
        <v>0</v>
      </c>
      <c r="O218" s="212">
        <v>1</v>
      </c>
    </row>
    <row r="219" spans="2:15" ht="18" customHeight="1">
      <c r="B219" s="205"/>
      <c r="C219" s="206"/>
      <c r="D219" s="207"/>
      <c r="E219" s="206"/>
      <c r="F219" s="208"/>
      <c r="G219" s="257"/>
      <c r="H219" s="252"/>
      <c r="I219" s="210">
        <v>0.17</v>
      </c>
      <c r="J219" s="253">
        <f t="shared" si="12"/>
        <v>0</v>
      </c>
      <c r="K219" s="211"/>
      <c r="L219" s="1"/>
      <c r="M219" s="196">
        <f t="shared" si="13"/>
        <v>0</v>
      </c>
      <c r="O219" s="212">
        <v>1</v>
      </c>
    </row>
    <row r="220" spans="2:15" ht="18" customHeight="1">
      <c r="B220" s="205"/>
      <c r="C220" s="206"/>
      <c r="D220" s="207"/>
      <c r="E220" s="206"/>
      <c r="F220" s="208"/>
      <c r="G220" s="257"/>
      <c r="H220" s="252"/>
      <c r="I220" s="210">
        <v>0.17</v>
      </c>
      <c r="J220" s="253">
        <f t="shared" si="12"/>
        <v>0</v>
      </c>
      <c r="K220" s="211"/>
      <c r="L220" s="1"/>
      <c r="M220" s="196">
        <f t="shared" si="13"/>
        <v>0</v>
      </c>
      <c r="O220" s="212">
        <v>1</v>
      </c>
    </row>
    <row r="221" spans="2:15" ht="18" customHeight="1">
      <c r="B221" s="205"/>
      <c r="C221" s="206"/>
      <c r="D221" s="207"/>
      <c r="E221" s="206"/>
      <c r="F221" s="208"/>
      <c r="G221" s="257"/>
      <c r="H221" s="252"/>
      <c r="I221" s="210">
        <v>0.17</v>
      </c>
      <c r="J221" s="253">
        <f t="shared" si="12"/>
        <v>0</v>
      </c>
      <c r="K221" s="211"/>
      <c r="L221" s="1"/>
      <c r="M221" s="196">
        <f t="shared" si="13"/>
        <v>0</v>
      </c>
      <c r="O221" s="212">
        <v>1</v>
      </c>
    </row>
    <row r="222" spans="2:15" ht="18" customHeight="1">
      <c r="B222" s="205"/>
      <c r="C222" s="206"/>
      <c r="D222" s="207"/>
      <c r="E222" s="206"/>
      <c r="F222" s="208"/>
      <c r="G222" s="257"/>
      <c r="H222" s="252"/>
      <c r="I222" s="210">
        <v>0.17</v>
      </c>
      <c r="J222" s="253">
        <f t="shared" si="12"/>
        <v>0</v>
      </c>
      <c r="K222" s="211"/>
      <c r="L222" s="1"/>
      <c r="M222" s="196">
        <f t="shared" si="13"/>
        <v>0</v>
      </c>
      <c r="O222" s="212">
        <v>1</v>
      </c>
    </row>
    <row r="223" spans="2:15" ht="18" customHeight="1">
      <c r="B223" s="313"/>
      <c r="C223" s="256"/>
      <c r="D223" s="314"/>
      <c r="E223" s="256"/>
      <c r="F223" s="315"/>
      <c r="G223" s="316"/>
      <c r="H223" s="252"/>
      <c r="I223" s="210">
        <v>0.17</v>
      </c>
      <c r="J223" s="253">
        <f t="shared" si="12"/>
        <v>0</v>
      </c>
      <c r="K223" s="211"/>
      <c r="L223" s="1"/>
      <c r="M223" s="196">
        <f t="shared" si="13"/>
        <v>0</v>
      </c>
      <c r="O223" s="212">
        <v>1</v>
      </c>
    </row>
    <row r="224" spans="2:15" ht="19.5" customHeight="1">
      <c r="B224" s="263"/>
      <c r="C224" s="266"/>
      <c r="D224" s="265"/>
      <c r="E224" s="266"/>
      <c r="F224" s="267"/>
      <c r="G224" s="317"/>
      <c r="H224" s="318" t="s">
        <v>223</v>
      </c>
      <c r="I224" s="319"/>
      <c r="J224" s="320">
        <f>SUM(J198:J223)</f>
        <v>3800</v>
      </c>
      <c r="K224" s="311"/>
      <c r="M224" s="321">
        <f>SUM(M7:M223)</f>
        <v>0</v>
      </c>
    </row>
    <row r="225" spans="11:13" ht="17.25" customHeight="1">
      <c r="K225" s="311"/>
      <c r="M225" s="103"/>
    </row>
    <row r="226" spans="11:13">
      <c r="M226" s="103"/>
    </row>
    <row r="227" spans="11:13">
      <c r="M227" s="103"/>
    </row>
    <row r="228" spans="11:13">
      <c r="M228" s="103"/>
    </row>
    <row r="229" spans="11:13">
      <c r="M229" s="103"/>
    </row>
    <row r="230" spans="11:13">
      <c r="M230" s="103"/>
    </row>
    <row r="231" spans="11:13">
      <c r="M231" s="103"/>
    </row>
    <row r="232" spans="11:13">
      <c r="M232" s="103"/>
    </row>
    <row r="233" spans="11:13">
      <c r="M233" s="103"/>
    </row>
    <row r="234" spans="11:13">
      <c r="M234" s="103"/>
    </row>
    <row r="235" spans="11:13">
      <c r="M235" s="103"/>
    </row>
    <row r="236" spans="11:13">
      <c r="M236" s="103"/>
    </row>
    <row r="237" spans="11:13">
      <c r="M237" s="103"/>
    </row>
    <row r="238" spans="11:13">
      <c r="M238" s="103"/>
    </row>
    <row r="239" spans="11:13">
      <c r="M239" s="103"/>
    </row>
    <row r="240" spans="11:13">
      <c r="M240" s="103"/>
    </row>
    <row r="241" spans="13:13">
      <c r="M241" s="103"/>
    </row>
    <row r="242" spans="13:13">
      <c r="M242" s="103"/>
    </row>
    <row r="243" spans="13:13">
      <c r="M243" s="103"/>
    </row>
    <row r="244" spans="13:13">
      <c r="M244" s="103"/>
    </row>
    <row r="245" spans="13:13">
      <c r="M245" s="103"/>
    </row>
    <row r="246" spans="13:13">
      <c r="M246" s="103"/>
    </row>
    <row r="247" spans="13:13">
      <c r="M247" s="103"/>
    </row>
    <row r="248" spans="13:13">
      <c r="M248" s="103"/>
    </row>
    <row r="249" spans="13:13">
      <c r="M249" s="103"/>
    </row>
    <row r="250" spans="13:13">
      <c r="M250" s="103"/>
    </row>
    <row r="251" spans="13:13">
      <c r="M251" s="103"/>
    </row>
    <row r="252" spans="13:13">
      <c r="M252" s="103"/>
    </row>
    <row r="253" spans="13:13">
      <c r="M253" s="103"/>
    </row>
    <row r="254" spans="13:13">
      <c r="M254" s="103"/>
    </row>
    <row r="255" spans="13:13">
      <c r="M255" s="103"/>
    </row>
    <row r="256" spans="13:13">
      <c r="M256" s="103"/>
    </row>
    <row r="257" spans="13:13">
      <c r="M257" s="103"/>
    </row>
    <row r="258" spans="13:13">
      <c r="M258" s="103"/>
    </row>
    <row r="259" spans="13:13">
      <c r="M259" s="103"/>
    </row>
    <row r="260" spans="13:13">
      <c r="M260" s="103"/>
    </row>
    <row r="261" spans="13:13">
      <c r="M261" s="103"/>
    </row>
    <row r="262" spans="13:13">
      <c r="M262" s="103"/>
    </row>
    <row r="263" spans="13:13">
      <c r="M263" s="103"/>
    </row>
    <row r="264" spans="13:13">
      <c r="M264" s="103"/>
    </row>
    <row r="265" spans="13:13">
      <c r="M265" s="103"/>
    </row>
    <row r="266" spans="13:13">
      <c r="M266" s="103"/>
    </row>
    <row r="267" spans="13:13">
      <c r="M267" s="103"/>
    </row>
    <row r="268" spans="13:13">
      <c r="M268" s="103"/>
    </row>
    <row r="269" spans="13:13">
      <c r="M269" s="103"/>
    </row>
    <row r="270" spans="13:13">
      <c r="M270" s="103"/>
    </row>
    <row r="271" spans="13:13">
      <c r="M271" s="103"/>
    </row>
    <row r="272" spans="13:13">
      <c r="M272" s="103"/>
    </row>
    <row r="273" spans="13:13">
      <c r="M273" s="103"/>
    </row>
    <row r="274" spans="13:13">
      <c r="M274" s="103"/>
    </row>
    <row r="275" spans="13:13">
      <c r="M275" s="103"/>
    </row>
    <row r="276" spans="13:13">
      <c r="M276" s="103"/>
    </row>
    <row r="277" spans="13:13">
      <c r="M277" s="103"/>
    </row>
    <row r="278" spans="13:13">
      <c r="M278" s="103"/>
    </row>
    <row r="279" spans="13:13">
      <c r="M279" s="103"/>
    </row>
    <row r="280" spans="13:13">
      <c r="M280" s="103"/>
    </row>
    <row r="281" spans="13:13">
      <c r="M281" s="103"/>
    </row>
    <row r="282" spans="13:13">
      <c r="M282" s="103"/>
    </row>
    <row r="283" spans="13:13">
      <c r="M283" s="103"/>
    </row>
    <row r="284" spans="13:13">
      <c r="M284" s="103"/>
    </row>
    <row r="285" spans="13:13">
      <c r="M285" s="103"/>
    </row>
    <row r="286" spans="13:13">
      <c r="M286" s="103"/>
    </row>
    <row r="287" spans="13:13">
      <c r="M287" s="103"/>
    </row>
    <row r="288" spans="13:13">
      <c r="M288" s="103"/>
    </row>
    <row r="289" spans="13:13">
      <c r="M289" s="103"/>
    </row>
    <row r="290" spans="13:13">
      <c r="M290" s="103"/>
    </row>
    <row r="291" spans="13:13">
      <c r="M291" s="103"/>
    </row>
    <row r="292" spans="13:13">
      <c r="M292" s="103"/>
    </row>
    <row r="293" spans="13:13">
      <c r="M293" s="103"/>
    </row>
    <row r="294" spans="13:13">
      <c r="M294" s="103"/>
    </row>
    <row r="295" spans="13:13">
      <c r="M295" s="103"/>
    </row>
    <row r="296" spans="13:13">
      <c r="M296" s="103"/>
    </row>
    <row r="297" spans="13:13">
      <c r="M297" s="103"/>
    </row>
    <row r="298" spans="13:13">
      <c r="M298" s="103"/>
    </row>
    <row r="299" spans="13:13">
      <c r="M299" s="103"/>
    </row>
    <row r="300" spans="13:13">
      <c r="M300" s="103"/>
    </row>
    <row r="301" spans="13:13">
      <c r="M301" s="103"/>
    </row>
    <row r="302" spans="13:13">
      <c r="M302" s="103"/>
    </row>
    <row r="303" spans="13:13">
      <c r="M303" s="103"/>
    </row>
    <row r="304" spans="13:13">
      <c r="M304" s="103"/>
    </row>
    <row r="305" spans="13:13">
      <c r="M305" s="103"/>
    </row>
    <row r="306" spans="13:13">
      <c r="M306" s="103"/>
    </row>
    <row r="307" spans="13:13">
      <c r="M307" s="103"/>
    </row>
    <row r="308" spans="13:13">
      <c r="M308" s="103"/>
    </row>
    <row r="309" spans="13:13">
      <c r="M309" s="103"/>
    </row>
    <row r="310" spans="13:13">
      <c r="M310" s="103"/>
    </row>
    <row r="311" spans="13:13">
      <c r="M311" s="103"/>
    </row>
    <row r="312" spans="13:13">
      <c r="M312" s="103"/>
    </row>
    <row r="313" spans="13:13">
      <c r="M313" s="103"/>
    </row>
    <row r="314" spans="13:13">
      <c r="M314" s="103"/>
    </row>
    <row r="315" spans="13:13">
      <c r="M315" s="103"/>
    </row>
    <row r="316" spans="13:13">
      <c r="M316" s="103"/>
    </row>
    <row r="317" spans="13:13">
      <c r="M317" s="103"/>
    </row>
    <row r="318" spans="13:13">
      <c r="M318" s="103"/>
    </row>
    <row r="319" spans="13:13">
      <c r="M319" s="103"/>
    </row>
    <row r="320" spans="13:13">
      <c r="M320" s="103"/>
    </row>
    <row r="321" spans="13:13">
      <c r="M321" s="103"/>
    </row>
  </sheetData>
  <sheetProtection password="C7AA" sheet="1" objects="1" scenarios="1"/>
  <mergeCells count="24">
    <mergeCell ref="D195:F195"/>
    <mergeCell ref="I1:J1"/>
    <mergeCell ref="I66:J66"/>
    <mergeCell ref="I34:J34"/>
    <mergeCell ref="D131:F131"/>
    <mergeCell ref="D66:E66"/>
    <mergeCell ref="D34:E34"/>
    <mergeCell ref="I130:J130"/>
    <mergeCell ref="I98:J98"/>
    <mergeCell ref="C3:E3"/>
    <mergeCell ref="D35:F35"/>
    <mergeCell ref="D67:F67"/>
    <mergeCell ref="D99:F99"/>
    <mergeCell ref="F34:G34"/>
    <mergeCell ref="F66:G66"/>
    <mergeCell ref="D98:E98"/>
    <mergeCell ref="D194:F194"/>
    <mergeCell ref="F98:G98"/>
    <mergeCell ref="F130:G130"/>
    <mergeCell ref="F162:G162"/>
    <mergeCell ref="G194:H194"/>
    <mergeCell ref="D130:E130"/>
    <mergeCell ref="D162:E162"/>
    <mergeCell ref="D163:F163"/>
  </mergeCells>
  <phoneticPr fontId="20" type="noConversion"/>
  <conditionalFormatting sqref="D67:F67 D99:F99 D131:F131 D163:F163 D195:F195">
    <cfRule type="expression" dxfId="68" priority="1" stopIfTrue="1">
      <formula>$G67="X"</formula>
    </cfRule>
  </conditionalFormatting>
  <conditionalFormatting sqref="B67:C67">
    <cfRule type="expression" dxfId="67" priority="2" stopIfTrue="1">
      <formula>$G67&lt;&gt;"X"</formula>
    </cfRule>
  </conditionalFormatting>
  <conditionalFormatting sqref="B69:G69 J69">
    <cfRule type="expression" dxfId="66" priority="3" stopIfTrue="1">
      <formula>$G67&lt;&gt;"X"</formula>
    </cfRule>
  </conditionalFormatting>
  <conditionalFormatting sqref="B70:I70">
    <cfRule type="expression" dxfId="65" priority="4" stopIfTrue="1">
      <formula>$G67&lt;&gt;"X"</formula>
    </cfRule>
  </conditionalFormatting>
  <conditionalFormatting sqref="H96:J96">
    <cfRule type="expression" dxfId="64" priority="5" stopIfTrue="1">
      <formula>$G67&lt;&gt;"X"</formula>
    </cfRule>
  </conditionalFormatting>
  <conditionalFormatting sqref="B96:G96">
    <cfRule type="expression" dxfId="63" priority="6" stopIfTrue="1">
      <formula>$G91&lt;&gt;"X"</formula>
    </cfRule>
  </conditionalFormatting>
  <conditionalFormatting sqref="I39:I63">
    <cfRule type="expression" dxfId="62" priority="7" stopIfTrue="1">
      <formula>$G$35&lt;&gt;"X"</formula>
    </cfRule>
    <cfRule type="expression" dxfId="61" priority="8" stopIfTrue="1">
      <formula>$H39=0</formula>
    </cfRule>
    <cfRule type="cellIs" dxfId="60" priority="9" stopIfTrue="1" operator="equal">
      <formula>0</formula>
    </cfRule>
  </conditionalFormatting>
  <conditionalFormatting sqref="I7:I31">
    <cfRule type="expression" dxfId="59" priority="10" stopIfTrue="1">
      <formula>$H7=0</formula>
    </cfRule>
    <cfRule type="cellIs" dxfId="58" priority="11" stopIfTrue="1" operator="equal">
      <formula>0</formula>
    </cfRule>
  </conditionalFormatting>
  <conditionalFormatting sqref="I71:I95">
    <cfRule type="expression" dxfId="57" priority="12" stopIfTrue="1">
      <formula>$G$67&lt;&gt;"X"</formula>
    </cfRule>
    <cfRule type="expression" dxfId="56" priority="13" stopIfTrue="1">
      <formula>$H71=0</formula>
    </cfRule>
    <cfRule type="cellIs" dxfId="55" priority="14" stopIfTrue="1" operator="equal">
      <formula>0</formula>
    </cfRule>
  </conditionalFormatting>
  <conditionalFormatting sqref="I103:I127">
    <cfRule type="expression" dxfId="54" priority="15" stopIfTrue="1">
      <formula>$G$99&lt;&gt;"X"</formula>
    </cfRule>
    <cfRule type="expression" dxfId="53" priority="16" stopIfTrue="1">
      <formula>$H103=0</formula>
    </cfRule>
    <cfRule type="cellIs" dxfId="52" priority="17" stopIfTrue="1" operator="equal">
      <formula>0</formula>
    </cfRule>
  </conditionalFormatting>
  <conditionalFormatting sqref="I135:I159">
    <cfRule type="expression" dxfId="51" priority="18" stopIfTrue="1">
      <formula>$G$131&lt;&gt;"X"</formula>
    </cfRule>
    <cfRule type="expression" dxfId="50" priority="19" stopIfTrue="1">
      <formula>$H135=0</formula>
    </cfRule>
    <cfRule type="cellIs" dxfId="49" priority="20" stopIfTrue="1" operator="equal">
      <formula>0</formula>
    </cfRule>
  </conditionalFormatting>
  <conditionalFormatting sqref="I167:I191">
    <cfRule type="expression" dxfId="48" priority="21" stopIfTrue="1">
      <formula>$G$163&lt;&gt;"X"</formula>
    </cfRule>
    <cfRule type="expression" dxfId="47" priority="22" stopIfTrue="1">
      <formula>$H167=0</formula>
    </cfRule>
    <cfRule type="cellIs" dxfId="46" priority="23" stopIfTrue="1" operator="equal">
      <formula>0</formula>
    </cfRule>
  </conditionalFormatting>
  <conditionalFormatting sqref="I199:I223">
    <cfRule type="expression" dxfId="45" priority="24" stopIfTrue="1">
      <formula>$G$195&lt;&gt;"X"</formula>
    </cfRule>
    <cfRule type="expression" dxfId="44" priority="25" stopIfTrue="1">
      <formula>$H199=0</formula>
    </cfRule>
    <cfRule type="cellIs" dxfId="43" priority="26" stopIfTrue="1" operator="equal">
      <formula>0</formula>
    </cfRule>
  </conditionalFormatting>
  <conditionalFormatting sqref="J67 H69:I69 J70:J95 D66 B71:H95 F66:J66">
    <cfRule type="expression" dxfId="42" priority="27" stopIfTrue="1">
      <formula>$G$67&lt;&gt;"X"</formula>
    </cfRule>
  </conditionalFormatting>
  <conditionalFormatting sqref="B99:C99 H98:J98 B101:H128 J101:J128 I101:I102 I128">
    <cfRule type="expression" dxfId="41" priority="28" stopIfTrue="1">
      <formula>$G$99&lt;&gt;"X"</formula>
    </cfRule>
  </conditionalFormatting>
  <conditionalFormatting sqref="G67 G99 G131 G163 G35 G195">
    <cfRule type="cellIs" dxfId="40" priority="29" stopIfTrue="1" operator="equal">
      <formula>"X"</formula>
    </cfRule>
  </conditionalFormatting>
  <conditionalFormatting sqref="B131:C131 B133:H160 I133:I134 I160:J160 J133:J159 H130:J130">
    <cfRule type="expression" dxfId="39" priority="30" stopIfTrue="1">
      <formula>$G$131&lt;&gt;"X"</formula>
    </cfRule>
  </conditionalFormatting>
  <conditionalFormatting sqref="B163:C163 B165:H192 D162:G162 I165:I166 I192:J192 J165:J191">
    <cfRule type="expression" dxfId="38" priority="31" stopIfTrue="1">
      <formula>$G$163&lt;&gt;"X"</formula>
    </cfRule>
  </conditionalFormatting>
  <conditionalFormatting sqref="J35 H37:H63 J37:J63 I37:I38 H64:J65 D34 B57:C66 E37:F45 B50:E56 E46:E49 B37:D49 D57:E65 F46:F65 G37:G65 F34:J34">
    <cfRule type="expression" dxfId="37" priority="32" stopIfTrue="1">
      <formula>$G$35&lt;&gt;"X"</formula>
    </cfRule>
  </conditionalFormatting>
  <conditionalFormatting sqref="B35:C35">
    <cfRule type="expression" dxfId="36" priority="33" stopIfTrue="1">
      <formula>$G$35&lt;&gt;"X"</formula>
    </cfRule>
  </conditionalFormatting>
  <conditionalFormatting sqref="D35">
    <cfRule type="expression" dxfId="35" priority="34" stopIfTrue="1">
      <formula>$G$35="X"</formula>
    </cfRule>
  </conditionalFormatting>
  <conditionalFormatting sqref="B195:C195 B197:H224 D194:G194 I197:I198 I224:J224 J197:J223">
    <cfRule type="expression" dxfId="34" priority="35" stopIfTrue="1">
      <formula>$G$195&lt;&gt;"X"</formula>
    </cfRule>
  </conditionalFormatting>
  <conditionalFormatting sqref="J195">
    <cfRule type="expression" dxfId="33" priority="36" stopIfTrue="1">
      <formula>$G$195&lt;&gt;"X"</formula>
    </cfRule>
  </conditionalFormatting>
  <conditionalFormatting sqref="J163">
    <cfRule type="expression" dxfId="32" priority="37" stopIfTrue="1">
      <formula>$G$163&lt;&gt;"X"</formula>
    </cfRule>
  </conditionalFormatting>
  <conditionalFormatting sqref="J131 D130 F130">
    <cfRule type="expression" dxfId="31" priority="38" stopIfTrue="1">
      <formula>$G$131&lt;&gt;"X"</formula>
    </cfRule>
  </conditionalFormatting>
  <conditionalFormatting sqref="J99 D98 F98">
    <cfRule type="expression" dxfId="30" priority="39" stopIfTrue="1">
      <formula>$G$99&lt;&gt;"X"</formula>
    </cfRule>
  </conditionalFormatting>
  <dataValidations count="3">
    <dataValidation type="list" allowBlank="1" showInputMessage="1" showErrorMessage="1" sqref="K199:K223 K39:K63 K71:K95 K103:K127 K135:K159 K167:K191 K9:K31">
      <formula1>$R$7:$R$8</formula1>
    </dataValidation>
    <dataValidation type="list" showInputMessage="1" showErrorMessage="1" sqref="K8">
      <formula1>$R$7:$R$8</formula1>
    </dataValidation>
    <dataValidation type="list" allowBlank="1" showInputMessage="1" showErrorMessage="1" sqref="I7:I31 I39:I63 I71:I95 I103:I127 I135:I159 I167:I191 I199:I223">
      <formula1>$O$1:$O$6</formula1>
    </dataValidation>
  </dataValidations>
  <pageMargins left="0.26" right="0.28000000000000003" top="0.25" bottom="0.22" header="0.2" footer="0.2"/>
  <pageSetup paperSize="9" scale="93" orientation="landscape" r:id="rId1"/>
  <headerFooter alignWithMargins="0">
    <oddFooter>&amp;L&amp;8DOC G50  ©  2011</oddFooter>
  </headerFooter>
  <rowBreaks count="6" manualBreakCount="6">
    <brk id="33" max="11" man="1"/>
    <brk id="65" max="11" man="1"/>
    <brk id="97" max="11" man="1"/>
    <brk id="128" max="11" man="1"/>
    <brk id="161" max="11" man="1"/>
    <brk id="19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5" enableFormatConditionsCalculation="0">
    <tabColor indexed="42"/>
  </sheetPr>
  <dimension ref="A1:Q673"/>
  <sheetViews>
    <sheetView showGridLines="0" showRowColHeaders="0" view="pageBreakPreview" zoomScaleNormal="100" zoomScaleSheetLayoutView="100" workbookViewId="0"/>
  </sheetViews>
  <sheetFormatPr baseColWidth="10" defaultRowHeight="12.75"/>
  <cols>
    <col min="1" max="1" width="9.42578125" style="409" customWidth="1"/>
    <col min="2" max="2" width="8.28515625" style="409" customWidth="1"/>
    <col min="3" max="3" width="10.42578125" style="409" customWidth="1"/>
    <col min="4" max="4" width="9.7109375" style="409" customWidth="1"/>
    <col min="5" max="5" width="10.85546875" style="409" customWidth="1"/>
    <col min="6" max="6" width="7.140625" style="409" customWidth="1"/>
    <col min="7" max="7" width="3.28515625" style="409" customWidth="1"/>
    <col min="8" max="8" width="8.28515625" style="409" customWidth="1"/>
    <col min="9" max="9" width="19.7109375" style="409" customWidth="1"/>
    <col min="10" max="10" width="20.42578125" style="409" customWidth="1"/>
    <col min="11" max="11" width="8.28515625" style="409" customWidth="1"/>
    <col min="12" max="12" width="19.5703125" style="409" customWidth="1"/>
    <col min="13" max="13" width="2.5703125" style="409" customWidth="1"/>
    <col min="14" max="15" width="1" style="409" customWidth="1"/>
    <col min="16" max="16" width="2.140625" style="409" customWidth="1"/>
    <col min="17" max="17" width="5" style="409" customWidth="1"/>
    <col min="18" max="16384" width="11.42578125" style="409"/>
  </cols>
  <sheetData>
    <row r="1" spans="1:14" ht="18" thickTop="1" thickBot="1">
      <c r="A1" s="405"/>
      <c r="B1" s="405"/>
      <c r="C1" s="405"/>
      <c r="D1" s="405"/>
      <c r="E1" s="405"/>
      <c r="F1" s="405"/>
      <c r="G1" s="405"/>
      <c r="H1" s="1609" t="s">
        <v>224</v>
      </c>
      <c r="I1" s="1610"/>
      <c r="J1" s="1610"/>
      <c r="K1" s="1611"/>
      <c r="L1" s="406" t="s">
        <v>225</v>
      </c>
      <c r="M1" s="407"/>
      <c r="N1" s="408"/>
    </row>
    <row r="2" spans="1:14" ht="17.25" thickTop="1">
      <c r="A2" s="1620" t="s">
        <v>226</v>
      </c>
      <c r="B2" s="1621"/>
      <c r="C2" s="1622"/>
      <c r="D2" s="658" t="s">
        <v>227</v>
      </c>
      <c r="E2" s="659">
        <f>'SAISIE POUR G50'!G1</f>
        <v>2021</v>
      </c>
      <c r="F2" s="660"/>
      <c r="G2" s="405"/>
      <c r="H2" s="1612" t="s">
        <v>228</v>
      </c>
      <c r="I2" s="1613"/>
      <c r="J2" s="1613"/>
      <c r="K2" s="1614"/>
      <c r="L2" s="405"/>
      <c r="M2" s="410"/>
      <c r="N2" s="408"/>
    </row>
    <row r="3" spans="1:14" ht="15">
      <c r="A3" s="1626" t="s">
        <v>229</v>
      </c>
      <c r="B3" s="1621"/>
      <c r="C3" s="1622"/>
      <c r="D3" s="661"/>
      <c r="E3" s="657"/>
      <c r="F3" s="662"/>
      <c r="G3" s="405"/>
      <c r="H3" s="1623" t="s">
        <v>230</v>
      </c>
      <c r="I3" s="1624"/>
      <c r="J3" s="1624"/>
      <c r="K3" s="1625"/>
      <c r="L3" s="405"/>
      <c r="M3" s="410"/>
      <c r="N3" s="408"/>
    </row>
    <row r="4" spans="1:14" ht="15.75">
      <c r="A4" s="411" t="s">
        <v>231</v>
      </c>
      <c r="B4" s="1627" t="str">
        <f>IDENTIFICATION!D13</f>
        <v>Tissemsilt</v>
      </c>
      <c r="C4" s="1468"/>
      <c r="D4" s="663" t="s">
        <v>232</v>
      </c>
      <c r="E4" s="1618" t="str">
        <f>'SAISIE POUR G50'!E1:F1</f>
        <v>FEVRIER</v>
      </c>
      <c r="F4" s="1619"/>
      <c r="G4" s="405"/>
      <c r="H4" s="1623" t="s">
        <v>233</v>
      </c>
      <c r="I4" s="1624"/>
      <c r="J4" s="1624"/>
      <c r="K4" s="1625"/>
      <c r="L4" s="405"/>
      <c r="M4" s="410"/>
      <c r="N4" s="408"/>
    </row>
    <row r="5" spans="1:14" ht="16.5" thickBot="1">
      <c r="A5" s="1634" t="s">
        <v>234</v>
      </c>
      <c r="B5" s="1635"/>
      <c r="C5" s="1269"/>
      <c r="D5" s="664" t="s">
        <v>235</v>
      </c>
      <c r="E5" s="665" t="s">
        <v>236</v>
      </c>
      <c r="F5" s="666"/>
      <c r="G5" s="405"/>
      <c r="H5" s="1631" t="s">
        <v>237</v>
      </c>
      <c r="I5" s="1632"/>
      <c r="J5" s="1632"/>
      <c r="K5" s="1633"/>
      <c r="L5" s="405"/>
      <c r="M5" s="410"/>
      <c r="N5" s="408"/>
    </row>
    <row r="6" spans="1:14" ht="14.25" thickTop="1" thickBot="1">
      <c r="A6" s="412" t="s">
        <v>238</v>
      </c>
      <c r="B6" s="1627" t="str">
        <f>IDENTIFICATION!D14</f>
        <v>Tissemsilt</v>
      </c>
      <c r="C6" s="1636"/>
      <c r="D6" s="405"/>
      <c r="E6" s="405"/>
      <c r="F6" s="413"/>
      <c r="G6" s="405"/>
      <c r="L6" s="405"/>
      <c r="M6" s="410"/>
      <c r="N6" s="408"/>
    </row>
    <row r="7" spans="1:14" ht="15.75" thickTop="1">
      <c r="A7" s="405"/>
      <c r="B7" s="414" t="s">
        <v>239</v>
      </c>
      <c r="C7" s="415"/>
      <c r="D7" s="1640" t="s">
        <v>240</v>
      </c>
      <c r="E7" s="1641"/>
      <c r="F7" s="1642"/>
      <c r="G7" s="405"/>
      <c r="H7" s="670" t="s">
        <v>241</v>
      </c>
      <c r="I7" s="1637" t="str">
        <f>IDENTIFICATION!D8</f>
        <v>ENTR</v>
      </c>
      <c r="J7" s="1638"/>
      <c r="K7" s="1639"/>
      <c r="L7" s="405"/>
      <c r="M7" s="410"/>
      <c r="N7" s="408"/>
    </row>
    <row r="8" spans="1:14" ht="16.5" customHeight="1" thickBot="1">
      <c r="A8" s="416" t="s">
        <v>238</v>
      </c>
      <c r="B8" s="1615" t="str">
        <f>IDENTIFICATION!D15</f>
        <v>Tissemsilt</v>
      </c>
      <c r="C8" s="1468"/>
      <c r="D8" s="1616" t="s">
        <v>242</v>
      </c>
      <c r="E8" s="1607"/>
      <c r="F8" s="1617"/>
      <c r="G8" s="405"/>
      <c r="H8" s="671"/>
      <c r="I8" s="656"/>
      <c r="J8" s="656"/>
      <c r="K8" s="672"/>
      <c r="L8" s="405"/>
      <c r="M8" s="410"/>
      <c r="N8" s="408"/>
    </row>
    <row r="9" spans="1:14" ht="15" customHeight="1" thickTop="1" thickBot="1">
      <c r="A9" s="417" t="s">
        <v>243</v>
      </c>
      <c r="B9" s="1646" t="str">
        <f>IDENTIFICATION!D12</f>
        <v>Theniet El Had</v>
      </c>
      <c r="C9" s="1468"/>
      <c r="D9" s="405"/>
      <c r="E9" s="410"/>
      <c r="F9" s="418"/>
      <c r="G9" s="410"/>
      <c r="H9" s="673" t="s">
        <v>244</v>
      </c>
      <c r="I9" s="1229" t="str">
        <f>IDENTIFICATION!D9</f>
        <v>ENTR DE TRAVAUX URBAINS ET D'HYGIENE PUBLIQUE</v>
      </c>
      <c r="J9" s="1229"/>
      <c r="K9" s="1230"/>
      <c r="L9" s="405"/>
      <c r="M9" s="410"/>
      <c r="N9" s="408"/>
    </row>
    <row r="10" spans="1:14" ht="15" customHeight="1" thickTop="1">
      <c r="A10" s="667" t="s">
        <v>10</v>
      </c>
      <c r="B10" s="1643" t="str">
        <f>IDENTIFICATION!D16</f>
        <v>2222222222222222222</v>
      </c>
      <c r="C10" s="1644"/>
      <c r="D10" s="1645"/>
      <c r="E10" s="410"/>
      <c r="F10" s="419" t="s">
        <v>245</v>
      </c>
      <c r="G10" s="410"/>
      <c r="H10" s="673" t="s">
        <v>246</v>
      </c>
      <c r="I10" s="1628" t="str">
        <f>IDENTIFICATION!D10&amp;", "&amp;IDENTIFICATION!D11</f>
        <v>Theniet El Had, Theniet El Had</v>
      </c>
      <c r="J10" s="1629"/>
      <c r="K10" s="1630"/>
      <c r="L10" s="420" t="s">
        <v>247</v>
      </c>
      <c r="M10" s="410"/>
      <c r="N10" s="408"/>
    </row>
    <row r="11" spans="1:14" ht="15" customHeight="1" thickBot="1">
      <c r="A11" s="668" t="s">
        <v>248</v>
      </c>
      <c r="B11" s="1647" t="str">
        <f>IDENTIFICATION!D17</f>
        <v>2222222222222222222</v>
      </c>
      <c r="C11" s="1648"/>
      <c r="D11" s="1649"/>
      <c r="E11" s="410"/>
      <c r="F11" s="605"/>
      <c r="G11" s="410"/>
      <c r="H11" s="661"/>
      <c r="I11" s="675"/>
      <c r="J11" s="676"/>
      <c r="K11" s="677"/>
      <c r="L11" s="421" t="str">
        <f>IDENTIFICATION!D19</f>
        <v>2222222222222222222</v>
      </c>
      <c r="M11" s="410"/>
      <c r="N11" s="408"/>
    </row>
    <row r="12" spans="1:14" ht="15" customHeight="1" thickTop="1" thickBot="1">
      <c r="A12" s="669" t="s">
        <v>249</v>
      </c>
      <c r="B12" s="1655" t="str">
        <f>IDENTIFICATION!D18</f>
        <v>2222222222222222222</v>
      </c>
      <c r="C12" s="1656"/>
      <c r="D12" s="1657"/>
      <c r="E12" s="410"/>
      <c r="F12" s="418"/>
      <c r="G12" s="410"/>
      <c r="H12" s="1093" t="s">
        <v>554</v>
      </c>
      <c r="I12" s="1209" t="str">
        <f>IDENTIFICATION!D21</f>
        <v>2222222222222222222</v>
      </c>
      <c r="J12" s="1210"/>
      <c r="K12" s="422"/>
      <c r="L12" s="423" t="s">
        <v>250</v>
      </c>
      <c r="M12" s="424"/>
      <c r="N12" s="408"/>
    </row>
    <row r="13" spans="1:14" ht="13.5" customHeight="1" thickTop="1" thickBot="1">
      <c r="H13" s="1660"/>
      <c r="I13" s="1660"/>
      <c r="J13" s="1660"/>
      <c r="K13" s="1660"/>
      <c r="L13" s="1660"/>
      <c r="M13" s="425"/>
      <c r="N13" s="408"/>
    </row>
    <row r="14" spans="1:14" ht="12.75" customHeight="1" thickTop="1" thickBot="1">
      <c r="A14" s="1658" t="s">
        <v>439</v>
      </c>
      <c r="B14" s="1659"/>
      <c r="C14" s="1659"/>
      <c r="D14" s="1659"/>
      <c r="E14" s="1659"/>
      <c r="F14" s="1659"/>
      <c r="G14" s="1659"/>
      <c r="H14" s="1659"/>
      <c r="I14" s="1659"/>
      <c r="J14" s="678">
        <f>'SAISIE POUR G50'!G4</f>
        <v>1.4999999999999999E-2</v>
      </c>
      <c r="K14" s="679"/>
      <c r="L14" s="680"/>
      <c r="M14" s="425"/>
      <c r="N14" s="408"/>
    </row>
    <row r="15" spans="1:14" ht="12.75" customHeight="1">
      <c r="A15" s="1219" t="s">
        <v>251</v>
      </c>
      <c r="B15" s="1220"/>
      <c r="C15" s="1223" t="s">
        <v>252</v>
      </c>
      <c r="D15" s="1224"/>
      <c r="E15" s="1224"/>
      <c r="F15" s="1224"/>
      <c r="G15" s="1224"/>
      <c r="H15" s="1225"/>
      <c r="I15" s="1661" t="s">
        <v>253</v>
      </c>
      <c r="J15" s="1662"/>
      <c r="K15" s="1663" t="s">
        <v>254</v>
      </c>
      <c r="L15" s="1664"/>
      <c r="M15" s="425"/>
      <c r="N15" s="408"/>
    </row>
    <row r="16" spans="1:14" ht="12.75" customHeight="1" thickBot="1">
      <c r="A16" s="1221"/>
      <c r="B16" s="1222"/>
      <c r="C16" s="1226"/>
      <c r="D16" s="1227"/>
      <c r="E16" s="1227"/>
      <c r="F16" s="1227"/>
      <c r="G16" s="1227"/>
      <c r="H16" s="1228"/>
      <c r="I16" s="651" t="s">
        <v>255</v>
      </c>
      <c r="J16" s="652" t="s">
        <v>82</v>
      </c>
      <c r="K16" s="1665" t="s">
        <v>256</v>
      </c>
      <c r="L16" s="1666"/>
      <c r="M16" s="425"/>
      <c r="N16" s="408"/>
    </row>
    <row r="17" spans="1:17" ht="13.5" customHeight="1">
      <c r="A17" s="1650" t="s">
        <v>257</v>
      </c>
      <c r="B17" s="1622"/>
      <c r="C17" s="1651" t="s">
        <v>258</v>
      </c>
      <c r="D17" s="1652"/>
      <c r="E17" s="1652"/>
      <c r="F17" s="1652"/>
      <c r="G17" s="1652"/>
      <c r="H17" s="636">
        <f>'SAISIE POUR G50'!E4</f>
        <v>0.5</v>
      </c>
      <c r="I17" s="639">
        <f>'SAISIE POUR G50'!F4</f>
        <v>0</v>
      </c>
      <c r="J17" s="640">
        <f>I17-(I17*H17)</f>
        <v>0</v>
      </c>
      <c r="K17" s="1653">
        <f>ROUNDDOWN(J17*'SAISIE POUR G50'!$G$4,0)</f>
        <v>0</v>
      </c>
      <c r="L17" s="1654"/>
      <c r="M17" s="425"/>
      <c r="N17" s="408"/>
    </row>
    <row r="18" spans="1:17" ht="13.5" customHeight="1">
      <c r="A18" s="1568" t="s">
        <v>259</v>
      </c>
      <c r="B18" s="1569"/>
      <c r="C18" s="1570" t="s">
        <v>258</v>
      </c>
      <c r="D18" s="1571"/>
      <c r="E18" s="1571"/>
      <c r="F18" s="1571"/>
      <c r="G18" s="1572"/>
      <c r="H18" s="638">
        <f>'SAISIE POUR G50'!E5</f>
        <v>0.25</v>
      </c>
      <c r="I18" s="641">
        <f>'SAISIE POUR G50'!F5</f>
        <v>0</v>
      </c>
      <c r="J18" s="644">
        <f>I18-(I18*H18)</f>
        <v>0</v>
      </c>
      <c r="K18" s="1566">
        <f>ROUNDDOWN(J18*'SAISIE POUR G50'!$G$5,0)</f>
        <v>0</v>
      </c>
      <c r="L18" s="1567"/>
      <c r="M18" s="425"/>
      <c r="N18" s="408"/>
    </row>
    <row r="19" spans="1:17" ht="13.5" customHeight="1">
      <c r="A19" s="1568" t="s">
        <v>260</v>
      </c>
      <c r="B19" s="1569"/>
      <c r="C19" s="1570" t="s">
        <v>261</v>
      </c>
      <c r="D19" s="1571"/>
      <c r="E19" s="1571"/>
      <c r="F19" s="1571"/>
      <c r="G19" s="1572"/>
      <c r="H19" s="643"/>
      <c r="I19" s="642">
        <f>'SAISIE POUR G50'!F6</f>
        <v>55000</v>
      </c>
      <c r="J19" s="642">
        <f>I19</f>
        <v>55000</v>
      </c>
      <c r="K19" s="1573">
        <f>ROUNDDOWN(J19*'SAISIE POUR G50'!$G$6,0)</f>
        <v>825</v>
      </c>
      <c r="L19" s="1574"/>
      <c r="M19" s="425"/>
      <c r="N19" s="408"/>
    </row>
    <row r="20" spans="1:17" ht="13.5" customHeight="1">
      <c r="A20" s="1568" t="s">
        <v>262</v>
      </c>
      <c r="B20" s="1569"/>
      <c r="C20" s="1570" t="s">
        <v>263</v>
      </c>
      <c r="D20" s="1571"/>
      <c r="E20" s="1571"/>
      <c r="F20" s="1571"/>
      <c r="G20" s="1572"/>
      <c r="H20" s="637"/>
      <c r="I20" s="639">
        <f>'SAISIE POUR G50'!F7</f>
        <v>0</v>
      </c>
      <c r="J20" s="640">
        <f>I20</f>
        <v>0</v>
      </c>
      <c r="K20" s="1602">
        <f>ROUNDDOWN(J20*H20,0)</f>
        <v>0</v>
      </c>
      <c r="L20" s="1574"/>
      <c r="M20" s="425"/>
      <c r="N20" s="408"/>
    </row>
    <row r="21" spans="1:17" ht="13.5" customHeight="1">
      <c r="A21" s="1568" t="s">
        <v>264</v>
      </c>
      <c r="B21" s="1569"/>
      <c r="C21" s="1577" t="s">
        <v>265</v>
      </c>
      <c r="D21" s="1578"/>
      <c r="E21" s="1578"/>
      <c r="F21" s="1578"/>
      <c r="G21" s="1578"/>
      <c r="H21" s="1579"/>
      <c r="I21" s="642">
        <f>'SAISIE POUR G50'!F8</f>
        <v>0</v>
      </c>
      <c r="J21" s="642">
        <f>I21</f>
        <v>0</v>
      </c>
      <c r="K21" s="1603">
        <f>ROUNDDOWN(J21*'SAISIE POUR G50'!$G$8,0)</f>
        <v>0</v>
      </c>
      <c r="L21" s="1604"/>
      <c r="M21" s="425"/>
      <c r="N21" s="408"/>
    </row>
    <row r="22" spans="1:17" ht="13.5" customHeight="1" thickBot="1">
      <c r="A22" s="681"/>
      <c r="B22" s="653"/>
      <c r="C22" s="1608"/>
      <c r="D22" s="1586"/>
      <c r="E22" s="1586"/>
      <c r="F22" s="1586"/>
      <c r="G22" s="1586"/>
      <c r="H22" s="1587"/>
      <c r="I22" s="654"/>
      <c r="J22" s="655"/>
      <c r="K22" s="1575"/>
      <c r="L22" s="1576"/>
      <c r="M22" s="425"/>
      <c r="N22" s="408"/>
    </row>
    <row r="23" spans="1:17" ht="15" customHeight="1" thickBot="1">
      <c r="A23" s="682">
        <v>1</v>
      </c>
      <c r="B23" s="1605" t="s">
        <v>266</v>
      </c>
      <c r="C23" s="1606"/>
      <c r="D23" s="1606"/>
      <c r="E23" s="1606"/>
      <c r="F23" s="1607"/>
      <c r="G23" s="683"/>
      <c r="H23" s="704" t="s">
        <v>267</v>
      </c>
      <c r="I23" s="695">
        <f>SUM(I17:I22)</f>
        <v>55000</v>
      </c>
      <c r="J23" s="694">
        <f>SUM(J17:J22)</f>
        <v>55000</v>
      </c>
      <c r="K23" s="1600">
        <f>IF(SUM(K17:L22)&gt;0,ROUNDDOWN(SUM(K17:L22),0),"NEANT")</f>
        <v>825</v>
      </c>
      <c r="L23" s="1601"/>
      <c r="M23" s="425"/>
      <c r="N23" s="408"/>
    </row>
    <row r="24" spans="1:17" ht="13.5" customHeight="1" thickTop="1" thickBot="1">
      <c r="A24" s="422"/>
      <c r="B24" s="422"/>
      <c r="C24" s="428"/>
      <c r="D24" s="422"/>
      <c r="E24" s="422"/>
      <c r="F24" s="422"/>
      <c r="G24" s="422"/>
      <c r="H24" s="422"/>
      <c r="I24" s="422"/>
      <c r="J24" s="422"/>
      <c r="K24" s="422"/>
      <c r="L24" s="606"/>
      <c r="M24" s="425"/>
      <c r="N24" s="408"/>
    </row>
    <row r="25" spans="1:17" ht="12.75" customHeight="1" thickTop="1" thickBot="1">
      <c r="A25" s="684"/>
      <c r="B25" s="1501" t="s">
        <v>268</v>
      </c>
      <c r="C25" s="1555"/>
      <c r="D25" s="1555"/>
      <c r="E25" s="1555"/>
      <c r="F25" s="1555"/>
      <c r="G25" s="1555"/>
      <c r="H25" s="1555"/>
      <c r="I25" s="1555"/>
      <c r="J25" s="1555"/>
      <c r="K25" s="1555"/>
      <c r="L25" s="1556"/>
      <c r="M25" s="425"/>
      <c r="N25" s="408"/>
    </row>
    <row r="26" spans="1:17" ht="12.75" customHeight="1">
      <c r="A26" s="1594" t="s">
        <v>251</v>
      </c>
      <c r="B26" s="1595"/>
      <c r="C26" s="1596" t="s">
        <v>269</v>
      </c>
      <c r="D26" s="1597"/>
      <c r="E26" s="1597"/>
      <c r="F26" s="1598"/>
      <c r="G26" s="1599" t="s">
        <v>270</v>
      </c>
      <c r="H26" s="1597"/>
      <c r="I26" s="1597"/>
      <c r="J26" s="1597"/>
      <c r="K26" s="1598"/>
      <c r="L26" s="685" t="s">
        <v>271</v>
      </c>
      <c r="M26" s="425"/>
      <c r="N26" s="408"/>
      <c r="Q26" s="426"/>
    </row>
    <row r="27" spans="1:17" ht="12.75" customHeight="1">
      <c r="A27" s="1591" t="s">
        <v>272</v>
      </c>
      <c r="B27" s="1592"/>
      <c r="C27" s="1593" t="s">
        <v>273</v>
      </c>
      <c r="D27" s="1571"/>
      <c r="E27" s="1571"/>
      <c r="F27" s="1572"/>
      <c r="G27" s="645" t="s">
        <v>274</v>
      </c>
      <c r="H27" s="1580">
        <f>'SAISIE POUR G50'!D51</f>
        <v>0</v>
      </c>
      <c r="I27" s="1581"/>
      <c r="J27" s="1581"/>
      <c r="K27" s="1582"/>
      <c r="L27" s="1061">
        <f>'SAISIE POUR G50'!F51</f>
        <v>0</v>
      </c>
      <c r="M27" s="425"/>
      <c r="N27" s="408"/>
    </row>
    <row r="28" spans="1:17" ht="12.75" customHeight="1" thickBot="1">
      <c r="A28" s="1583" t="s">
        <v>272</v>
      </c>
      <c r="B28" s="1584"/>
      <c r="C28" s="1585" t="s">
        <v>275</v>
      </c>
      <c r="D28" s="1586"/>
      <c r="E28" s="1586"/>
      <c r="F28" s="1587"/>
      <c r="G28" s="689" t="s">
        <v>274</v>
      </c>
      <c r="H28" s="1588">
        <f>'SAISIE POUR G50'!D53</f>
        <v>0</v>
      </c>
      <c r="I28" s="1589"/>
      <c r="J28" s="1589"/>
      <c r="K28" s="1590"/>
      <c r="L28" s="1062">
        <f>'SAISIE POUR G50'!F53</f>
        <v>0</v>
      </c>
      <c r="M28" s="425"/>
      <c r="N28" s="408"/>
    </row>
    <row r="29" spans="1:17" ht="15.75" customHeight="1" thickBot="1">
      <c r="A29" s="696">
        <v>2</v>
      </c>
      <c r="B29" s="697"/>
      <c r="C29" s="687"/>
      <c r="D29" s="676"/>
      <c r="E29" s="676"/>
      <c r="F29" s="676"/>
      <c r="G29" s="676"/>
      <c r="H29" s="676"/>
      <c r="I29" s="676"/>
      <c r="J29" s="688"/>
      <c r="K29" s="698" t="s">
        <v>276</v>
      </c>
      <c r="L29" s="699" t="str">
        <f>IF(L27+L28&gt;0,ROUNDDOWN(L27+L28,0),"NEANT")</f>
        <v>NEANT</v>
      </c>
      <c r="M29" s="425"/>
      <c r="N29" s="408"/>
    </row>
    <row r="30" spans="1:17" ht="13.5" customHeight="1" thickTop="1" thickBot="1">
      <c r="A30" s="427"/>
      <c r="B30" s="422"/>
      <c r="C30" s="428"/>
      <c r="D30" s="422"/>
      <c r="E30" s="422"/>
      <c r="F30" s="422"/>
      <c r="G30" s="422"/>
      <c r="H30" s="422"/>
      <c r="I30" s="422"/>
      <c r="J30" s="429"/>
      <c r="K30" s="422"/>
      <c r="L30" s="422"/>
      <c r="M30" s="425"/>
      <c r="N30" s="408"/>
    </row>
    <row r="31" spans="1:17" ht="16.5" thickTop="1" thickBot="1">
      <c r="A31" s="1500" t="s">
        <v>277</v>
      </c>
      <c r="B31" s="1555"/>
      <c r="C31" s="1555"/>
      <c r="D31" s="1555"/>
      <c r="E31" s="1555"/>
      <c r="F31" s="1555"/>
      <c r="G31" s="1555"/>
      <c r="H31" s="1555"/>
      <c r="I31" s="1555"/>
      <c r="J31" s="1555"/>
      <c r="K31" s="1555"/>
      <c r="L31" s="1556"/>
      <c r="M31" s="425"/>
      <c r="N31" s="408"/>
    </row>
    <row r="32" spans="1:17" ht="13.5" thickBot="1">
      <c r="A32" s="1557" t="s">
        <v>251</v>
      </c>
      <c r="B32" s="1558"/>
      <c r="C32" s="1559" t="s">
        <v>278</v>
      </c>
      <c r="D32" s="1560"/>
      <c r="E32" s="1561"/>
      <c r="F32" s="1561"/>
      <c r="G32" s="1561"/>
      <c r="H32" s="1561"/>
      <c r="I32" s="1561"/>
      <c r="J32" s="705" t="s">
        <v>279</v>
      </c>
      <c r="K32" s="706" t="s">
        <v>80</v>
      </c>
      <c r="L32" s="708" t="s">
        <v>280</v>
      </c>
      <c r="M32" s="425"/>
      <c r="N32" s="408"/>
    </row>
    <row r="33" spans="1:14" ht="14.25">
      <c r="A33" s="1562" t="s">
        <v>281</v>
      </c>
      <c r="B33" s="1563"/>
      <c r="C33" s="1564" t="s">
        <v>454</v>
      </c>
      <c r="D33" s="1565"/>
      <c r="E33" s="1565"/>
      <c r="F33" s="1565"/>
      <c r="G33" s="1565"/>
      <c r="H33" s="1565"/>
      <c r="I33" s="1565"/>
      <c r="J33" s="1054">
        <f>'SAISIE POUR G50'!F56</f>
        <v>0</v>
      </c>
      <c r="K33" s="707" t="s">
        <v>165</v>
      </c>
      <c r="L33" s="1058">
        <f>ROUNDDOWN('SAISIE POUR G50'!G56,0)</f>
        <v>0</v>
      </c>
      <c r="M33" s="425"/>
      <c r="N33" s="408"/>
    </row>
    <row r="34" spans="1:14" ht="13.5" customHeight="1">
      <c r="A34" s="1524" t="s">
        <v>282</v>
      </c>
      <c r="B34" s="1525"/>
      <c r="C34" s="1518" t="s">
        <v>455</v>
      </c>
      <c r="D34" s="1519"/>
      <c r="E34" s="1519"/>
      <c r="F34" s="1519"/>
      <c r="G34" s="1519"/>
      <c r="H34" s="1519"/>
      <c r="I34" s="1519"/>
      <c r="J34" s="1055">
        <f>'SAISIE POUR G50'!F57</f>
        <v>0</v>
      </c>
      <c r="K34" s="646">
        <f>'SAISIE POUR G50'!E57</f>
        <v>0.1</v>
      </c>
      <c r="L34" s="1059">
        <f>ROUNDDOWN(J34*K34,0)</f>
        <v>0</v>
      </c>
      <c r="M34" s="425"/>
      <c r="N34" s="408"/>
    </row>
    <row r="35" spans="1:14" ht="13.5" customHeight="1">
      <c r="A35" s="1524" t="s">
        <v>283</v>
      </c>
      <c r="B35" s="1525"/>
      <c r="C35" s="1518" t="s">
        <v>456</v>
      </c>
      <c r="D35" s="1519"/>
      <c r="E35" s="1519"/>
      <c r="F35" s="1519"/>
      <c r="G35" s="1519"/>
      <c r="H35" s="1519"/>
      <c r="I35" s="1519"/>
      <c r="J35" s="1055">
        <f>'SAISIE POUR G50'!F58</f>
        <v>0</v>
      </c>
      <c r="K35" s="646">
        <f>'SAISIE POUR G50'!E58</f>
        <v>0.15</v>
      </c>
      <c r="L35" s="1059">
        <f>ROUNDDOWN(J35*K35,0)</f>
        <v>0</v>
      </c>
      <c r="M35" s="425"/>
      <c r="N35" s="408"/>
    </row>
    <row r="36" spans="1:14" ht="13.5" customHeight="1">
      <c r="A36" s="1524" t="s">
        <v>284</v>
      </c>
      <c r="B36" s="1525"/>
      <c r="C36" s="1518" t="s">
        <v>457</v>
      </c>
      <c r="D36" s="1519"/>
      <c r="E36" s="1519"/>
      <c r="F36" s="1519"/>
      <c r="G36" s="1519"/>
      <c r="H36" s="1519"/>
      <c r="I36" s="1519"/>
      <c r="J36" s="1055">
        <f>'SAISIE POUR G50'!F59</f>
        <v>0</v>
      </c>
      <c r="K36" s="646">
        <f>'SAISIE POUR G50'!E59</f>
        <v>0.5</v>
      </c>
      <c r="L36" s="1059">
        <f>ROUNDDOWN(J36*K36,0)</f>
        <v>0</v>
      </c>
      <c r="M36" s="425"/>
      <c r="N36" s="408"/>
    </row>
    <row r="37" spans="1:14" ht="13.5" customHeight="1">
      <c r="A37" s="1524" t="s">
        <v>285</v>
      </c>
      <c r="B37" s="1525"/>
      <c r="C37" s="1518" t="s">
        <v>458</v>
      </c>
      <c r="D37" s="1519"/>
      <c r="E37" s="1519"/>
      <c r="F37" s="1519"/>
      <c r="G37" s="1519"/>
      <c r="H37" s="1519"/>
      <c r="I37" s="1519"/>
      <c r="J37" s="1055">
        <f>'SAISIE POUR G50'!F60</f>
        <v>0</v>
      </c>
      <c r="K37" s="646">
        <f>'SAISIE POUR G50'!E60</f>
        <v>0</v>
      </c>
      <c r="L37" s="1059">
        <f>IF(K37&lt;&gt;0,ROUNDDOWN(J37*K37,0),'SAISIE POUR G50'!G60)</f>
        <v>0</v>
      </c>
      <c r="M37" s="425"/>
      <c r="N37" s="408"/>
    </row>
    <row r="38" spans="1:14" ht="13.5" customHeight="1">
      <c r="A38" s="1524" t="s">
        <v>286</v>
      </c>
      <c r="B38" s="1525"/>
      <c r="C38" s="1518" t="s">
        <v>459</v>
      </c>
      <c r="D38" s="1519"/>
      <c r="E38" s="1519"/>
      <c r="F38" s="1519"/>
      <c r="G38" s="1519"/>
      <c r="H38" s="1519"/>
      <c r="I38" s="1519"/>
      <c r="J38" s="1055">
        <f>'SAISIE POUR G50'!F62</f>
        <v>0</v>
      </c>
      <c r="K38" s="646">
        <f>'SAISIE POUR G50'!E62</f>
        <v>0.24</v>
      </c>
      <c r="L38" s="1059">
        <f>ROUNDDOWN(J38*K38,0)</f>
        <v>0</v>
      </c>
      <c r="M38" s="425"/>
      <c r="N38" s="408"/>
    </row>
    <row r="39" spans="1:14" ht="15" thickBot="1">
      <c r="A39" s="1520" t="s">
        <v>287</v>
      </c>
      <c r="B39" s="1521"/>
      <c r="C39" s="1522" t="s">
        <v>460</v>
      </c>
      <c r="D39" s="1523"/>
      <c r="E39" s="1523"/>
      <c r="F39" s="1523"/>
      <c r="G39" s="1523"/>
      <c r="H39" s="1523"/>
      <c r="I39" s="1523"/>
      <c r="J39" s="1056">
        <f>'SAISIE POUR G50'!F63</f>
        <v>0</v>
      </c>
      <c r="K39" s="690">
        <f>'SAISIE POUR G50'!E63</f>
        <v>0</v>
      </c>
      <c r="L39" s="1060">
        <f>ROUNDDOWN(J39*K39,0)</f>
        <v>0</v>
      </c>
      <c r="M39" s="425"/>
      <c r="N39" s="408"/>
    </row>
    <row r="40" spans="1:14" ht="16.5" thickBot="1">
      <c r="A40" s="686">
        <v>3</v>
      </c>
      <c r="B40" s="1529" t="s">
        <v>288</v>
      </c>
      <c r="C40" s="1530"/>
      <c r="D40" s="1530"/>
      <c r="E40" s="1530"/>
      <c r="F40" s="1530"/>
      <c r="G40" s="1530"/>
      <c r="H40" s="1530"/>
      <c r="I40" s="700" t="s">
        <v>289</v>
      </c>
      <c r="J40" s="1057">
        <f>SUM(J33:J39)</f>
        <v>0</v>
      </c>
      <c r="K40" s="702"/>
      <c r="L40" s="701" t="str">
        <f>IF(SUM(L33:L39)&gt;0,ROUNDDOWN(SUM(L33:L39),0),"NEANT")</f>
        <v>NEANT</v>
      </c>
      <c r="M40" s="425"/>
      <c r="N40" s="408"/>
    </row>
    <row r="41" spans="1:14" ht="5.25" customHeight="1" thickTop="1">
      <c r="M41" s="425"/>
      <c r="N41" s="408"/>
    </row>
    <row r="42" spans="1:14" ht="15" customHeight="1" thickBot="1">
      <c r="K42" s="431" t="s">
        <v>440</v>
      </c>
      <c r="L42" s="432" t="str">
        <f>E$4&amp;" "&amp;$E$2</f>
        <v>FEVRIER 2021</v>
      </c>
      <c r="M42" s="425"/>
      <c r="N42" s="408"/>
    </row>
    <row r="43" spans="1:14" ht="16.5" thickTop="1" thickBot="1">
      <c r="A43" s="1500" t="s">
        <v>290</v>
      </c>
      <c r="B43" s="1501"/>
      <c r="C43" s="1501"/>
      <c r="D43" s="1501"/>
      <c r="E43" s="1501"/>
      <c r="F43" s="1501"/>
      <c r="G43" s="1501"/>
      <c r="H43" s="1501"/>
      <c r="I43" s="1501"/>
      <c r="J43" s="1501"/>
      <c r="K43" s="1501"/>
      <c r="L43" s="1502"/>
      <c r="M43" s="410"/>
      <c r="N43" s="408"/>
    </row>
    <row r="44" spans="1:14" ht="13.5" thickBot="1">
      <c r="A44" s="1531" t="s">
        <v>251</v>
      </c>
      <c r="B44" s="1532"/>
      <c r="C44" s="1533" t="s">
        <v>291</v>
      </c>
      <c r="D44" s="1534"/>
      <c r="E44" s="1534"/>
      <c r="F44" s="1534"/>
      <c r="G44" s="1534"/>
      <c r="H44" s="1534"/>
      <c r="I44" s="1534"/>
      <c r="J44" s="692" t="s">
        <v>292</v>
      </c>
      <c r="K44" s="692" t="s">
        <v>80</v>
      </c>
      <c r="L44" s="723" t="s">
        <v>280</v>
      </c>
      <c r="M44" s="607"/>
      <c r="N44" s="408"/>
    </row>
    <row r="45" spans="1:14">
      <c r="A45" s="1211" t="s">
        <v>293</v>
      </c>
      <c r="B45" s="1212"/>
      <c r="C45" s="1535">
        <f>'SAISIE POUR G50'!D66</f>
        <v>0</v>
      </c>
      <c r="D45" s="1536"/>
      <c r="E45" s="1536"/>
      <c r="F45" s="1536"/>
      <c r="G45" s="1536"/>
      <c r="H45" s="1536"/>
      <c r="I45" s="1536"/>
      <c r="J45" s="1063">
        <f>'SAISIE POUR G50'!F66</f>
        <v>0</v>
      </c>
      <c r="K45" s="693">
        <f>'SAISIE POUR G50'!E66</f>
        <v>0.01</v>
      </c>
      <c r="L45" s="1067">
        <f>ROUNDDOWN('SAISIE POUR G50'!G66,0)</f>
        <v>0</v>
      </c>
      <c r="M45" s="607"/>
      <c r="N45" s="408"/>
    </row>
    <row r="46" spans="1:14" ht="15" customHeight="1">
      <c r="A46" s="1213"/>
      <c r="B46" s="1214"/>
      <c r="C46" s="1545">
        <f>'SAISIE POUR G50'!D67</f>
        <v>0</v>
      </c>
      <c r="D46" s="1546"/>
      <c r="E46" s="1546"/>
      <c r="F46" s="1546"/>
      <c r="G46" s="1546"/>
      <c r="H46" s="1546"/>
      <c r="I46" s="1546"/>
      <c r="J46" s="1064">
        <f>'SAISIE POUR G50'!F67</f>
        <v>0</v>
      </c>
      <c r="K46" s="648">
        <f>'SAISIE POUR G50'!E67</f>
        <v>0</v>
      </c>
      <c r="L46" s="1068">
        <f>ROUNDDOWN('SAISIE POUR G50'!G67,0)</f>
        <v>0</v>
      </c>
      <c r="M46" s="607"/>
      <c r="N46" s="408"/>
    </row>
    <row r="47" spans="1:14" ht="15" customHeight="1" thickBot="1">
      <c r="A47" s="1215"/>
      <c r="B47" s="1216"/>
      <c r="C47" s="1547">
        <f>'SAISIE POUR G50'!D68</f>
        <v>0</v>
      </c>
      <c r="D47" s="1548"/>
      <c r="E47" s="1548"/>
      <c r="F47" s="1548"/>
      <c r="G47" s="1548"/>
      <c r="H47" s="1548"/>
      <c r="I47" s="1548"/>
      <c r="J47" s="1065">
        <f>'SAISIE POUR G50'!F68</f>
        <v>0</v>
      </c>
      <c r="K47" s="691">
        <f>'SAISIE POUR G50'!E68</f>
        <v>0</v>
      </c>
      <c r="L47" s="1069">
        <f>ROUNDDOWN('SAISIE POUR G50'!G68,0)</f>
        <v>0</v>
      </c>
      <c r="M47" s="607"/>
      <c r="N47" s="408"/>
    </row>
    <row r="48" spans="1:14" ht="16.5" thickBot="1">
      <c r="A48" s="724">
        <v>4</v>
      </c>
      <c r="B48" s="725"/>
      <c r="C48" s="726"/>
      <c r="D48" s="727"/>
      <c r="E48" s="728"/>
      <c r="F48" s="729"/>
      <c r="G48" s="727"/>
      <c r="H48" s="730"/>
      <c r="I48" s="731" t="s">
        <v>294</v>
      </c>
      <c r="J48" s="1066">
        <f>SUM(J45:J47)</f>
        <v>0</v>
      </c>
      <c r="K48" s="732"/>
      <c r="L48" s="1070" t="str">
        <f>IF(SUM(L45:L47)&gt;0,ROUNDDOWN(SUM(L45:L47),0),"NEANT")</f>
        <v>NEANT</v>
      </c>
      <c r="M48" s="608"/>
      <c r="N48" s="408"/>
    </row>
    <row r="49" spans="1:14" ht="10.5" customHeight="1" thickTop="1">
      <c r="A49" s="433"/>
      <c r="B49" s="433"/>
      <c r="C49" s="434"/>
      <c r="D49" s="433"/>
      <c r="E49" s="433"/>
      <c r="F49" s="433"/>
      <c r="G49" s="433"/>
      <c r="H49" s="433"/>
      <c r="I49" s="433"/>
      <c r="J49" s="433"/>
      <c r="K49" s="433"/>
      <c r="L49" s="433"/>
      <c r="M49" s="435"/>
      <c r="N49" s="408"/>
    </row>
    <row r="50" spans="1:14" ht="10.5" customHeight="1" thickBot="1">
      <c r="A50" s="433"/>
      <c r="B50" s="433"/>
      <c r="C50" s="434"/>
      <c r="D50" s="433"/>
      <c r="E50" s="433"/>
      <c r="F50" s="433"/>
      <c r="G50" s="433"/>
      <c r="H50" s="433"/>
      <c r="I50" s="433"/>
      <c r="J50" s="433"/>
      <c r="K50" s="433"/>
      <c r="L50" s="433"/>
      <c r="M50" s="435"/>
      <c r="N50" s="408"/>
    </row>
    <row r="51" spans="1:14" ht="16.5" thickTop="1" thickBot="1">
      <c r="A51" s="1500" t="s">
        <v>295</v>
      </c>
      <c r="B51" s="1501"/>
      <c r="C51" s="1501"/>
      <c r="D51" s="1501"/>
      <c r="E51" s="1501"/>
      <c r="F51" s="1501"/>
      <c r="G51" s="1501"/>
      <c r="H51" s="1501"/>
      <c r="I51" s="1501"/>
      <c r="J51" s="1501"/>
      <c r="K51" s="1501"/>
      <c r="L51" s="1502"/>
      <c r="M51" s="435"/>
      <c r="N51" s="408"/>
    </row>
    <row r="52" spans="1:14" ht="13.5" thickBot="1">
      <c r="A52" s="1553" t="s">
        <v>251</v>
      </c>
      <c r="B52" s="1554"/>
      <c r="C52" s="1549" t="s">
        <v>291</v>
      </c>
      <c r="D52" s="1550"/>
      <c r="E52" s="1550"/>
      <c r="F52" s="1550"/>
      <c r="G52" s="1550"/>
      <c r="H52" s="1550"/>
      <c r="I52" s="1550"/>
      <c r="J52" s="709" t="s">
        <v>296</v>
      </c>
      <c r="K52" s="710" t="s">
        <v>80</v>
      </c>
      <c r="L52" s="723" t="s">
        <v>280</v>
      </c>
      <c r="M52" s="607"/>
      <c r="N52" s="408"/>
    </row>
    <row r="53" spans="1:14" ht="15">
      <c r="A53" s="733"/>
      <c r="B53" s="649"/>
      <c r="C53" s="1551" t="str">
        <f>'SAISIE POUR G50'!D71</f>
        <v>TIC</v>
      </c>
      <c r="D53" s="1552"/>
      <c r="E53" s="1552"/>
      <c r="F53" s="1552"/>
      <c r="G53" s="1552"/>
      <c r="H53" s="1552"/>
      <c r="I53" s="1552"/>
      <c r="J53" s="1071">
        <f>'SAISIE POUR G50'!F71</f>
        <v>0</v>
      </c>
      <c r="K53" s="711">
        <f>'SAISIE POUR G50'!E71</f>
        <v>0</v>
      </c>
      <c r="L53" s="1074">
        <f>ROUNDDOWN('SAISIE POUR G50'!G71,0)</f>
        <v>0</v>
      </c>
      <c r="M53" s="607"/>
      <c r="N53" s="408"/>
    </row>
    <row r="54" spans="1:14" ht="15">
      <c r="A54" s="733"/>
      <c r="B54" s="649"/>
      <c r="C54" s="1541">
        <f>'SAISIE POUR G50'!D72</f>
        <v>0</v>
      </c>
      <c r="D54" s="1279"/>
      <c r="E54" s="1279"/>
      <c r="F54" s="1279"/>
      <c r="G54" s="1279"/>
      <c r="H54" s="1279"/>
      <c r="I54" s="1279"/>
      <c r="J54" s="1072">
        <f>'SAISIE POUR G50'!F72</f>
        <v>0</v>
      </c>
      <c r="K54" s="647">
        <f>'SAISIE POUR G50'!E72</f>
        <v>0</v>
      </c>
      <c r="L54" s="1075">
        <f>ROUNDDOWN('SAISIE POUR G50'!G72,0)</f>
        <v>0</v>
      </c>
      <c r="M54" s="607"/>
      <c r="N54" s="408"/>
    </row>
    <row r="55" spans="1:14" ht="15">
      <c r="A55" s="733"/>
      <c r="B55" s="649"/>
      <c r="C55" s="1541">
        <f>'SAISIE POUR G50'!D73</f>
        <v>0</v>
      </c>
      <c r="D55" s="1279"/>
      <c r="E55" s="1279"/>
      <c r="F55" s="1279"/>
      <c r="G55" s="1279"/>
      <c r="H55" s="1279"/>
      <c r="I55" s="1279"/>
      <c r="J55" s="1072">
        <f>'SAISIE POUR G50'!F73</f>
        <v>0</v>
      </c>
      <c r="K55" s="647">
        <f>'SAISIE POUR G50'!E73</f>
        <v>0</v>
      </c>
      <c r="L55" s="1075">
        <f>ROUNDDOWN('SAISIE POUR G50'!G73,0)</f>
        <v>0</v>
      </c>
      <c r="M55" s="607"/>
      <c r="N55" s="408"/>
    </row>
    <row r="56" spans="1:14" ht="16.5" thickBot="1">
      <c r="A56" s="734">
        <v>5</v>
      </c>
      <c r="B56" s="728"/>
      <c r="C56" s="735"/>
      <c r="D56" s="736"/>
      <c r="E56" s="729"/>
      <c r="F56" s="736"/>
      <c r="G56" s="736"/>
      <c r="H56" s="737"/>
      <c r="I56" s="738" t="s">
        <v>267</v>
      </c>
      <c r="J56" s="1073">
        <f>SUM(J53:J55)</f>
        <v>0</v>
      </c>
      <c r="K56" s="739"/>
      <c r="L56" s="740" t="str">
        <f>IF(SUM(L53:L55)&gt;0,ROUNDDOWN(SUM(L53:L55),0),"NEANT")</f>
        <v>NEANT</v>
      </c>
      <c r="M56" s="608"/>
      <c r="N56" s="408"/>
    </row>
    <row r="57" spans="1:14" ht="13.5" thickTop="1">
      <c r="A57" s="436"/>
      <c r="B57" s="436"/>
      <c r="C57" s="436"/>
      <c r="D57" s="436"/>
      <c r="E57" s="436"/>
      <c r="F57" s="436"/>
      <c r="G57" s="436"/>
      <c r="H57" s="436"/>
      <c r="I57" s="436"/>
      <c r="J57" s="436"/>
      <c r="K57" s="436"/>
      <c r="L57" s="437"/>
      <c r="M57" s="410"/>
      <c r="N57" s="408"/>
    </row>
    <row r="58" spans="1:14" ht="13.5" thickBot="1">
      <c r="A58" s="436"/>
      <c r="B58" s="436"/>
      <c r="C58" s="436"/>
      <c r="D58" s="436"/>
      <c r="E58" s="436"/>
      <c r="F58" s="436"/>
      <c r="G58" s="436"/>
      <c r="H58" s="436"/>
      <c r="I58" s="436"/>
      <c r="J58" s="436"/>
      <c r="K58" s="436"/>
      <c r="L58" s="437"/>
      <c r="M58" s="410"/>
      <c r="N58" s="408"/>
    </row>
    <row r="59" spans="1:14" ht="14.25" thickTop="1" thickBot="1">
      <c r="A59" s="741"/>
      <c r="B59" s="742"/>
      <c r="C59" s="742" t="s">
        <v>297</v>
      </c>
      <c r="D59" s="743"/>
      <c r="E59" s="744"/>
      <c r="F59" s="745"/>
      <c r="G59" s="1542" t="s">
        <v>298</v>
      </c>
      <c r="H59" s="1543"/>
      <c r="I59" s="1543"/>
      <c r="J59" s="1542" t="s">
        <v>299</v>
      </c>
      <c r="K59" s="1544"/>
      <c r="L59" s="1537" t="s">
        <v>300</v>
      </c>
      <c r="M59" s="1538"/>
      <c r="N59" s="408"/>
    </row>
    <row r="60" spans="1:14" ht="16.5" customHeight="1">
      <c r="A60" s="746"/>
      <c r="B60" s="611"/>
      <c r="C60" s="611"/>
      <c r="D60" s="438"/>
      <c r="E60" s="1539" t="str">
        <f>"            -"</f>
        <v xml:space="preserve">            -</v>
      </c>
      <c r="F60" s="1540"/>
      <c r="G60" s="611"/>
      <c r="H60" s="616"/>
      <c r="I60" s="617"/>
      <c r="J60" s="1503" t="s">
        <v>461</v>
      </c>
      <c r="K60" s="1477"/>
      <c r="L60" s="1478" t="s">
        <v>301</v>
      </c>
      <c r="M60" s="1479"/>
      <c r="N60" s="408"/>
    </row>
    <row r="61" spans="1:14" ht="16.5" customHeight="1">
      <c r="A61" s="747" t="s">
        <v>302</v>
      </c>
      <c r="B61" s="439"/>
      <c r="C61" s="440" t="s">
        <v>303</v>
      </c>
      <c r="D61" s="609"/>
      <c r="E61" s="1527">
        <f>IF($K$23="NEANT",E60,$K$23)</f>
        <v>825</v>
      </c>
      <c r="F61" s="1528"/>
      <c r="G61" s="439"/>
      <c r="H61" s="439" t="s">
        <v>304</v>
      </c>
      <c r="I61" s="612"/>
      <c r="J61" s="1476" t="s">
        <v>305</v>
      </c>
      <c r="K61" s="1477"/>
      <c r="L61" s="1478" t="s">
        <v>306</v>
      </c>
      <c r="M61" s="1479"/>
      <c r="N61" s="408"/>
    </row>
    <row r="62" spans="1:14" ht="16.5" customHeight="1">
      <c r="A62" s="747" t="s">
        <v>307</v>
      </c>
      <c r="B62" s="439"/>
      <c r="C62" s="440" t="s">
        <v>308</v>
      </c>
      <c r="D62" s="610"/>
      <c r="E62" s="1516" t="str">
        <f>IF($L$29="NEANT",E60,$L$29)</f>
        <v xml:space="preserve">            -</v>
      </c>
      <c r="F62" s="1517"/>
      <c r="G62" s="439"/>
      <c r="H62" s="439" t="s">
        <v>309</v>
      </c>
      <c r="I62" s="612"/>
      <c r="J62" s="1503" t="s">
        <v>462</v>
      </c>
      <c r="K62" s="1477"/>
      <c r="L62" s="1526" t="s">
        <v>310</v>
      </c>
      <c r="M62" s="1479"/>
      <c r="N62" s="408"/>
    </row>
    <row r="63" spans="1:14" ht="16.5" customHeight="1">
      <c r="A63" s="747"/>
      <c r="B63" s="439"/>
      <c r="C63" s="440"/>
      <c r="D63" s="610"/>
      <c r="E63" s="1505"/>
      <c r="F63" s="1506"/>
      <c r="G63" s="439"/>
      <c r="H63" s="439" t="s">
        <v>311</v>
      </c>
      <c r="I63" s="617"/>
      <c r="J63" s="1476" t="s">
        <v>312</v>
      </c>
      <c r="K63" s="1477"/>
      <c r="L63" s="1478" t="s">
        <v>313</v>
      </c>
      <c r="M63" s="1479"/>
      <c r="N63" s="408"/>
    </row>
    <row r="64" spans="1:14" ht="16.5" customHeight="1">
      <c r="A64" s="747" t="s">
        <v>314</v>
      </c>
      <c r="B64" s="439"/>
      <c r="C64" s="440" t="s">
        <v>315</v>
      </c>
      <c r="D64" s="609"/>
      <c r="E64" s="1505">
        <f>L33</f>
        <v>0</v>
      </c>
      <c r="F64" s="1506"/>
      <c r="G64" s="439"/>
      <c r="H64" s="439" t="s">
        <v>316</v>
      </c>
      <c r="I64" s="612"/>
      <c r="J64" s="1476" t="s">
        <v>317</v>
      </c>
      <c r="K64" s="1477"/>
      <c r="L64" s="1478" t="s">
        <v>313</v>
      </c>
      <c r="M64" s="1479"/>
      <c r="N64" s="408"/>
    </row>
    <row r="65" spans="1:14" ht="16.5" customHeight="1">
      <c r="A65" s="1513" t="s">
        <v>463</v>
      </c>
      <c r="B65" s="1514"/>
      <c r="C65" s="440" t="s">
        <v>318</v>
      </c>
      <c r="D65" s="610"/>
      <c r="E65" s="1505">
        <f>SUM(L34:L37)</f>
        <v>0</v>
      </c>
      <c r="F65" s="1506"/>
      <c r="G65" s="612"/>
      <c r="H65" s="441" t="s">
        <v>319</v>
      </c>
      <c r="I65" s="618" t="str">
        <f>IDENTIFICATION!D12</f>
        <v>Theniet El Had</v>
      </c>
      <c r="J65" s="1476" t="s">
        <v>320</v>
      </c>
      <c r="K65" s="1477"/>
      <c r="L65" s="1478" t="s">
        <v>313</v>
      </c>
      <c r="M65" s="1479"/>
      <c r="N65" s="408"/>
    </row>
    <row r="66" spans="1:14" ht="16.5" customHeight="1">
      <c r="A66" s="1515" t="s">
        <v>321</v>
      </c>
      <c r="B66" s="1514"/>
      <c r="C66" s="440" t="s">
        <v>322</v>
      </c>
      <c r="D66" s="610"/>
      <c r="E66" s="1505">
        <f>SUM(L38:L39)</f>
        <v>0</v>
      </c>
      <c r="F66" s="1506"/>
      <c r="G66" s="613"/>
      <c r="H66" s="441" t="s">
        <v>323</v>
      </c>
      <c r="I66" s="619">
        <f ca="1">NOW()</f>
        <v>44498.293401388888</v>
      </c>
      <c r="J66" s="1507" t="s">
        <v>324</v>
      </c>
      <c r="K66" s="1508"/>
      <c r="L66" s="1478" t="s">
        <v>313</v>
      </c>
      <c r="M66" s="1479"/>
      <c r="N66" s="408"/>
    </row>
    <row r="67" spans="1:14" ht="16.5" customHeight="1">
      <c r="A67" s="747" t="s">
        <v>325</v>
      </c>
      <c r="B67" s="439"/>
      <c r="C67" s="440" t="s">
        <v>326</v>
      </c>
      <c r="D67" s="610"/>
      <c r="E67" s="1504">
        <f>$L$53</f>
        <v>0</v>
      </c>
      <c r="F67" s="1475"/>
      <c r="G67" s="439"/>
      <c r="H67" s="439"/>
      <c r="I67" s="612"/>
      <c r="J67" s="1507" t="s">
        <v>327</v>
      </c>
      <c r="K67" s="1508"/>
      <c r="L67" s="1478" t="s">
        <v>313</v>
      </c>
      <c r="M67" s="1479"/>
      <c r="N67" s="408"/>
    </row>
    <row r="68" spans="1:14" ht="16.5" customHeight="1">
      <c r="A68" s="747"/>
      <c r="B68" s="439"/>
      <c r="C68" s="440"/>
      <c r="D68" s="610"/>
      <c r="E68" s="1504"/>
      <c r="F68" s="1475"/>
      <c r="G68" s="439"/>
      <c r="H68" s="439" t="s">
        <v>328</v>
      </c>
      <c r="I68" s="617"/>
      <c r="J68" s="1509" t="s">
        <v>329</v>
      </c>
      <c r="K68" s="1510"/>
      <c r="L68" s="1478" t="s">
        <v>313</v>
      </c>
      <c r="M68" s="1479"/>
      <c r="N68" s="408"/>
    </row>
    <row r="69" spans="1:14" ht="16.5" customHeight="1">
      <c r="A69" s="747" t="s">
        <v>330</v>
      </c>
      <c r="B69" s="439"/>
      <c r="C69" s="440" t="s">
        <v>331</v>
      </c>
      <c r="D69" s="610"/>
      <c r="E69" s="1511" t="str">
        <f>IF($L$48="NEANT",E60,$L$48)</f>
        <v xml:space="preserve">            -</v>
      </c>
      <c r="F69" s="1512"/>
      <c r="G69" s="611"/>
      <c r="H69" s="439"/>
      <c r="I69" s="612"/>
      <c r="J69" s="1509" t="s">
        <v>332</v>
      </c>
      <c r="K69" s="1510"/>
      <c r="L69" s="1478" t="s">
        <v>313</v>
      </c>
      <c r="M69" s="1479"/>
      <c r="N69" s="408"/>
    </row>
    <row r="70" spans="1:14" ht="16.5" customHeight="1">
      <c r="A70" s="747" t="s">
        <v>333</v>
      </c>
      <c r="B70" s="439"/>
      <c r="C70" s="440" t="s">
        <v>334</v>
      </c>
      <c r="D70" s="610"/>
      <c r="E70" s="1504">
        <f>$L$54+$L$55</f>
        <v>0</v>
      </c>
      <c r="F70" s="1475"/>
      <c r="G70" s="611"/>
      <c r="H70" s="439"/>
      <c r="I70" s="612"/>
      <c r="J70" s="1476" t="s">
        <v>335</v>
      </c>
      <c r="K70" s="1477"/>
      <c r="L70" s="1478" t="s">
        <v>313</v>
      </c>
      <c r="M70" s="1479"/>
      <c r="N70" s="408"/>
    </row>
    <row r="71" spans="1:14" ht="16.5" customHeight="1">
      <c r="A71" s="747" t="s">
        <v>336</v>
      </c>
      <c r="B71" s="439"/>
      <c r="C71" s="440" t="s">
        <v>337</v>
      </c>
      <c r="D71" s="610"/>
      <c r="E71" s="1474">
        <f>$K$115</f>
        <v>6650</v>
      </c>
      <c r="F71" s="1475"/>
      <c r="G71" s="611"/>
      <c r="H71" s="439"/>
      <c r="I71" s="612"/>
      <c r="J71" s="1476" t="s">
        <v>338</v>
      </c>
      <c r="K71" s="1477"/>
      <c r="L71" s="1478" t="s">
        <v>313</v>
      </c>
      <c r="M71" s="1479"/>
      <c r="N71" s="408"/>
    </row>
    <row r="72" spans="1:14" ht="16.5" customHeight="1">
      <c r="A72" s="747"/>
      <c r="B72" s="439"/>
      <c r="C72" s="439"/>
      <c r="D72" s="439"/>
      <c r="E72" s="1076"/>
      <c r="F72" s="1077"/>
      <c r="G72" s="611" t="s">
        <v>339</v>
      </c>
      <c r="H72" s="439"/>
      <c r="I72" s="612"/>
      <c r="J72" s="1476" t="s">
        <v>340</v>
      </c>
      <c r="K72" s="1477"/>
      <c r="L72" s="1478" t="s">
        <v>313</v>
      </c>
      <c r="M72" s="1479"/>
      <c r="N72" s="408"/>
    </row>
    <row r="73" spans="1:14" ht="18" customHeight="1">
      <c r="A73" s="746"/>
      <c r="B73" s="442"/>
      <c r="C73" s="422"/>
      <c r="D73" s="611"/>
      <c r="E73" s="1490"/>
      <c r="F73" s="1491"/>
      <c r="G73" s="611"/>
      <c r="H73" s="439"/>
      <c r="I73" s="620"/>
      <c r="J73" s="1488"/>
      <c r="K73" s="1477"/>
      <c r="L73" s="1478"/>
      <c r="M73" s="1479"/>
      <c r="N73" s="408"/>
    </row>
    <row r="74" spans="1:14" ht="16.5" customHeight="1">
      <c r="A74" s="748"/>
      <c r="B74" s="1484" t="s">
        <v>341</v>
      </c>
      <c r="C74" s="1485"/>
      <c r="D74" s="1485"/>
      <c r="E74" s="1486">
        <f>IF(SUM(E61:E71)&gt;0,ROUNDDOWN(SUM(E61:F71),0),"NEANT")</f>
        <v>7475</v>
      </c>
      <c r="F74" s="1487"/>
      <c r="G74" s="429"/>
      <c r="H74" s="443"/>
      <c r="I74" s="443"/>
      <c r="J74" s="1488"/>
      <c r="K74" s="1477"/>
      <c r="L74" s="1489"/>
      <c r="M74" s="1479"/>
      <c r="N74" s="408"/>
    </row>
    <row r="75" spans="1:14" ht="18.75" customHeight="1">
      <c r="A75" s="661"/>
      <c r="B75" s="422"/>
      <c r="C75" s="422"/>
      <c r="D75" s="422"/>
      <c r="E75" s="614"/>
      <c r="F75" s="615"/>
      <c r="G75" s="422"/>
      <c r="H75" s="422"/>
      <c r="I75" s="422"/>
      <c r="J75" s="621"/>
      <c r="K75" s="622"/>
      <c r="L75" s="422"/>
      <c r="M75" s="662"/>
      <c r="N75" s="408"/>
    </row>
    <row r="76" spans="1:14" ht="18.75" customHeight="1" thickBot="1">
      <c r="A76" s="674"/>
      <c r="B76" s="676"/>
      <c r="C76" s="676"/>
      <c r="D76" s="676"/>
      <c r="E76" s="749"/>
      <c r="F76" s="750"/>
      <c r="G76" s="676"/>
      <c r="H76" s="676"/>
      <c r="I76" s="676"/>
      <c r="J76" s="751"/>
      <c r="K76" s="752"/>
      <c r="L76" s="676"/>
      <c r="M76" s="677"/>
      <c r="N76" s="408"/>
    </row>
    <row r="77" spans="1:14" ht="6.75" customHeight="1" thickTop="1">
      <c r="A77" s="405"/>
      <c r="B77" s="405"/>
      <c r="C77" s="405"/>
      <c r="D77" s="405"/>
      <c r="E77" s="405"/>
      <c r="F77" s="405"/>
      <c r="G77" s="405"/>
      <c r="H77" s="405"/>
      <c r="I77" s="405"/>
      <c r="J77" s="405"/>
      <c r="K77" s="405"/>
      <c r="L77" s="405"/>
      <c r="M77" s="405"/>
      <c r="N77" s="408"/>
    </row>
    <row r="78" spans="1:14" ht="8.25" customHeight="1" thickBot="1">
      <c r="A78" s="405"/>
      <c r="B78" s="405"/>
      <c r="C78" s="405"/>
      <c r="D78" s="405"/>
      <c r="E78" s="405"/>
      <c r="F78" s="405"/>
      <c r="G78" s="405"/>
      <c r="H78" s="405"/>
      <c r="I78" s="405"/>
      <c r="J78" s="405"/>
      <c r="K78" s="405"/>
      <c r="L78" s="405"/>
      <c r="M78" s="405"/>
      <c r="N78" s="408"/>
    </row>
    <row r="79" spans="1:14" ht="17.25" customHeight="1" thickTop="1" thickBot="1">
      <c r="A79" s="1247" t="s">
        <v>342</v>
      </c>
      <c r="B79" s="1247"/>
      <c r="C79" s="1247"/>
      <c r="D79" s="650"/>
      <c r="E79" s="1481" t="s">
        <v>343</v>
      </c>
      <c r="F79" s="1482"/>
      <c r="G79" s="1482"/>
      <c r="H79" s="1482"/>
      <c r="I79" s="1483"/>
      <c r="K79" s="444"/>
      <c r="N79" s="408"/>
    </row>
    <row r="80" spans="1:14" ht="9.75" customHeight="1" thickTop="1">
      <c r="A80" s="1480" t="s">
        <v>344</v>
      </c>
      <c r="B80" s="1247"/>
      <c r="C80" s="1247"/>
      <c r="K80" s="445"/>
      <c r="N80" s="408"/>
    </row>
    <row r="81" spans="1:14" ht="14.25" customHeight="1">
      <c r="A81" s="1480" t="s">
        <v>345</v>
      </c>
      <c r="B81" s="1480"/>
      <c r="C81" s="446"/>
      <c r="D81" s="446"/>
      <c r="E81" s="446"/>
      <c r="F81" s="446"/>
      <c r="G81" s="446"/>
      <c r="H81" s="446" t="s">
        <v>346</v>
      </c>
      <c r="I81" s="446"/>
      <c r="K81" s="431" t="s">
        <v>440</v>
      </c>
      <c r="L81" s="447" t="str">
        <f>E4&amp;" "&amp;$E$2</f>
        <v>FEVRIER 2021</v>
      </c>
      <c r="N81" s="408"/>
    </row>
    <row r="82" spans="1:14" ht="7.5" customHeight="1" thickBot="1">
      <c r="A82" s="448"/>
      <c r="B82" s="448"/>
      <c r="J82" s="449"/>
      <c r="K82" s="449"/>
      <c r="L82" s="449"/>
      <c r="N82" s="408"/>
    </row>
    <row r="83" spans="1:14" ht="13.5" thickTop="1">
      <c r="A83" s="1217" t="s">
        <v>251</v>
      </c>
      <c r="B83" s="1492" t="s">
        <v>464</v>
      </c>
      <c r="C83" s="1493"/>
      <c r="D83" s="1493"/>
      <c r="E83" s="1494"/>
      <c r="F83" s="1498" t="s">
        <v>253</v>
      </c>
      <c r="G83" s="1498"/>
      <c r="H83" s="1498"/>
      <c r="I83" s="753" t="s">
        <v>253</v>
      </c>
      <c r="J83" s="754" t="s">
        <v>253</v>
      </c>
      <c r="K83" s="753" t="s">
        <v>80</v>
      </c>
      <c r="L83" s="755" t="s">
        <v>347</v>
      </c>
      <c r="N83" s="408"/>
    </row>
    <row r="84" spans="1:14" ht="13.5" thickBot="1">
      <c r="A84" s="1218"/>
      <c r="B84" s="1495"/>
      <c r="C84" s="1496"/>
      <c r="D84" s="1496"/>
      <c r="E84" s="1497"/>
      <c r="F84" s="1499" t="s">
        <v>348</v>
      </c>
      <c r="G84" s="1499"/>
      <c r="H84" s="1499"/>
      <c r="I84" s="712" t="s">
        <v>81</v>
      </c>
      <c r="J84" s="713" t="s">
        <v>82</v>
      </c>
      <c r="K84" s="714"/>
      <c r="L84" s="756" t="s">
        <v>349</v>
      </c>
      <c r="N84" s="408"/>
    </row>
    <row r="85" spans="1:14" ht="14.25" customHeight="1">
      <c r="A85" s="757" t="s">
        <v>350</v>
      </c>
      <c r="B85" s="1433" t="s">
        <v>86</v>
      </c>
      <c r="C85" s="1465"/>
      <c r="D85" s="1465"/>
      <c r="E85" s="1466"/>
      <c r="F85" s="1467">
        <f t="shared" ref="F85:F104" si="0">SUM(I85:J85)</f>
        <v>0</v>
      </c>
      <c r="G85" s="1468"/>
      <c r="H85" s="1468"/>
      <c r="I85" s="1078">
        <f>'SAISIE POUR G50'!F12</f>
        <v>0</v>
      </c>
      <c r="J85" s="1083">
        <f>'SAISIE POUR G50'!G12</f>
        <v>0</v>
      </c>
      <c r="K85" s="715">
        <f>'SAISIE POUR G50'!E12</f>
        <v>0.09</v>
      </c>
      <c r="L85" s="1088">
        <f>ROUNDDOWN(SUM(J85*$K85),0)</f>
        <v>0</v>
      </c>
      <c r="N85" s="408"/>
    </row>
    <row r="86" spans="1:14" ht="14.25" customHeight="1">
      <c r="A86" s="758" t="s">
        <v>351</v>
      </c>
      <c r="B86" s="1449" t="s">
        <v>89</v>
      </c>
      <c r="C86" s="1450"/>
      <c r="D86" s="1450"/>
      <c r="E86" s="1451"/>
      <c r="F86" s="1278">
        <f t="shared" si="0"/>
        <v>0</v>
      </c>
      <c r="G86" s="1279"/>
      <c r="H86" s="1280"/>
      <c r="I86" s="1079">
        <f>'SAISIE POUR G50'!F13</f>
        <v>0</v>
      </c>
      <c r="J86" s="1084">
        <f>'SAISIE POUR G50'!G13</f>
        <v>0</v>
      </c>
      <c r="K86" s="716">
        <f>'SAISIE POUR G50'!E13</f>
        <v>0.09</v>
      </c>
      <c r="L86" s="1089">
        <f t="shared" ref="L86:L104" si="1">ROUNDDOWN(SUM(J86*$K86),0)</f>
        <v>0</v>
      </c>
      <c r="N86" s="408"/>
    </row>
    <row r="87" spans="1:14" ht="14.25" customHeight="1">
      <c r="A87" s="758" t="s">
        <v>352</v>
      </c>
      <c r="B87" s="1449" t="s">
        <v>92</v>
      </c>
      <c r="C87" s="1450"/>
      <c r="D87" s="1450"/>
      <c r="E87" s="1451"/>
      <c r="F87" s="1278">
        <f t="shared" si="0"/>
        <v>0</v>
      </c>
      <c r="G87" s="1279"/>
      <c r="H87" s="1280"/>
      <c r="I87" s="1079">
        <f>'SAISIE POUR G50'!F14</f>
        <v>0</v>
      </c>
      <c r="J87" s="1084">
        <f>'SAISIE POUR G50'!G14</f>
        <v>0</v>
      </c>
      <c r="K87" s="716">
        <f>'SAISIE POUR G50'!E14</f>
        <v>0.09</v>
      </c>
      <c r="L87" s="1089">
        <f>ROUNDDOWN(SUM(J87*$K87),0)</f>
        <v>0</v>
      </c>
      <c r="N87" s="408"/>
    </row>
    <row r="88" spans="1:14" ht="14.25" customHeight="1">
      <c r="A88" s="758" t="s">
        <v>353</v>
      </c>
      <c r="B88" s="1449" t="s">
        <v>354</v>
      </c>
      <c r="C88" s="1450"/>
      <c r="D88" s="1450"/>
      <c r="E88" s="1451"/>
      <c r="F88" s="1278">
        <f t="shared" si="0"/>
        <v>0</v>
      </c>
      <c r="G88" s="1279"/>
      <c r="H88" s="1280"/>
      <c r="I88" s="1079">
        <f>'SAISIE POUR G50'!F15</f>
        <v>0</v>
      </c>
      <c r="J88" s="1084">
        <f>'SAISIE POUR G50'!G15</f>
        <v>0</v>
      </c>
      <c r="K88" s="716">
        <f>'SAISIE POUR G50'!E15</f>
        <v>0.09</v>
      </c>
      <c r="L88" s="1089">
        <f t="shared" si="1"/>
        <v>0</v>
      </c>
      <c r="N88" s="408"/>
    </row>
    <row r="89" spans="1:14" ht="14.25" customHeight="1">
      <c r="A89" s="758" t="s">
        <v>355</v>
      </c>
      <c r="B89" s="1449" t="s">
        <v>356</v>
      </c>
      <c r="C89" s="1450"/>
      <c r="D89" s="1450"/>
      <c r="E89" s="1451"/>
      <c r="F89" s="1278">
        <f t="shared" si="0"/>
        <v>0</v>
      </c>
      <c r="G89" s="1279"/>
      <c r="H89" s="1280"/>
      <c r="I89" s="1079">
        <f>'SAISIE POUR G50'!F16</f>
        <v>0</v>
      </c>
      <c r="J89" s="1084">
        <f>'SAISIE POUR G50'!G16</f>
        <v>0</v>
      </c>
      <c r="K89" s="716">
        <f>'SAISIE POUR G50'!E16</f>
        <v>0.09</v>
      </c>
      <c r="L89" s="1089">
        <f t="shared" si="1"/>
        <v>0</v>
      </c>
      <c r="N89" s="408"/>
    </row>
    <row r="90" spans="1:14" ht="14.25" customHeight="1" thickBot="1">
      <c r="A90" s="759" t="s">
        <v>357</v>
      </c>
      <c r="B90" s="1469" t="s">
        <v>358</v>
      </c>
      <c r="C90" s="1470"/>
      <c r="D90" s="1470"/>
      <c r="E90" s="1471"/>
      <c r="F90" s="1472">
        <f t="shared" si="0"/>
        <v>0</v>
      </c>
      <c r="G90" s="1473"/>
      <c r="H90" s="1473"/>
      <c r="I90" s="1080">
        <f>'SAISIE POUR G50'!F17</f>
        <v>0</v>
      </c>
      <c r="J90" s="1085">
        <f>'SAISIE POUR G50'!G17</f>
        <v>0</v>
      </c>
      <c r="K90" s="717">
        <f>'SAISIE POUR G50'!E17</f>
        <v>0.09</v>
      </c>
      <c r="L90" s="1090">
        <f t="shared" si="1"/>
        <v>0</v>
      </c>
      <c r="N90" s="408"/>
    </row>
    <row r="91" spans="1:14" ht="14.25" customHeight="1">
      <c r="A91" s="757" t="s">
        <v>359</v>
      </c>
      <c r="B91" s="1433" t="s">
        <v>360</v>
      </c>
      <c r="C91" s="1465"/>
      <c r="D91" s="1465"/>
      <c r="E91" s="1466"/>
      <c r="F91" s="1467">
        <f t="shared" si="0"/>
        <v>55000</v>
      </c>
      <c r="G91" s="1468"/>
      <c r="H91" s="1468"/>
      <c r="I91" s="1078">
        <f>'SAISIE POUR G50'!F20</f>
        <v>0</v>
      </c>
      <c r="J91" s="1086">
        <f>'SAISIE POUR G50'!G20</f>
        <v>55000</v>
      </c>
      <c r="K91" s="715">
        <f>'SAISIE POUR G50'!E20</f>
        <v>0.19</v>
      </c>
      <c r="L91" s="1088">
        <f t="shared" si="1"/>
        <v>10450</v>
      </c>
      <c r="N91" s="408"/>
    </row>
    <row r="92" spans="1:14" ht="14.25" customHeight="1">
      <c r="A92" s="758" t="s">
        <v>361</v>
      </c>
      <c r="B92" s="1449" t="s">
        <v>362</v>
      </c>
      <c r="C92" s="1450"/>
      <c r="D92" s="1450"/>
      <c r="E92" s="1451"/>
      <c r="F92" s="1278">
        <f t="shared" si="0"/>
        <v>0</v>
      </c>
      <c r="G92" s="1279"/>
      <c r="H92" s="1280"/>
      <c r="I92" s="1079">
        <f>'SAISIE POUR G50'!F21</f>
        <v>0</v>
      </c>
      <c r="J92" s="1084">
        <f>'SAISIE POUR G50'!G21</f>
        <v>0</v>
      </c>
      <c r="K92" s="716">
        <f>'SAISIE POUR G50'!E21</f>
        <v>0.19</v>
      </c>
      <c r="L92" s="1089">
        <f t="shared" si="1"/>
        <v>0</v>
      </c>
      <c r="N92" s="408"/>
    </row>
    <row r="93" spans="1:14" ht="14.25" customHeight="1">
      <c r="A93" s="758" t="s">
        <v>363</v>
      </c>
      <c r="B93" s="1449" t="s">
        <v>364</v>
      </c>
      <c r="C93" s="1450"/>
      <c r="D93" s="1450"/>
      <c r="E93" s="1451"/>
      <c r="F93" s="1278">
        <f t="shared" si="0"/>
        <v>0</v>
      </c>
      <c r="G93" s="1279"/>
      <c r="H93" s="1280"/>
      <c r="I93" s="1079">
        <f>'SAISIE POUR G50'!F22</f>
        <v>0</v>
      </c>
      <c r="J93" s="1084">
        <f>'SAISIE POUR G50'!G22</f>
        <v>0</v>
      </c>
      <c r="K93" s="716">
        <f>'SAISIE POUR G50'!E22</f>
        <v>0.19</v>
      </c>
      <c r="L93" s="1089">
        <f t="shared" si="1"/>
        <v>0</v>
      </c>
      <c r="N93" s="408"/>
    </row>
    <row r="94" spans="1:14" ht="14.25" customHeight="1">
      <c r="A94" s="758" t="s">
        <v>365</v>
      </c>
      <c r="B94" s="1449" t="s">
        <v>366</v>
      </c>
      <c r="C94" s="1450"/>
      <c r="D94" s="1450"/>
      <c r="E94" s="1451"/>
      <c r="F94" s="1278">
        <f t="shared" si="0"/>
        <v>0</v>
      </c>
      <c r="G94" s="1279"/>
      <c r="H94" s="1280"/>
      <c r="I94" s="1079">
        <f>'SAISIE POUR G50'!F23</f>
        <v>0</v>
      </c>
      <c r="J94" s="1084">
        <f>'SAISIE POUR G50'!G23</f>
        <v>0</v>
      </c>
      <c r="K94" s="716">
        <f>'SAISIE POUR G50'!E23</f>
        <v>0.19</v>
      </c>
      <c r="L94" s="1089">
        <f t="shared" si="1"/>
        <v>0</v>
      </c>
      <c r="N94" s="408"/>
    </row>
    <row r="95" spans="1:14" ht="14.25" customHeight="1">
      <c r="A95" s="758" t="s">
        <v>367</v>
      </c>
      <c r="B95" s="1449" t="s">
        <v>368</v>
      </c>
      <c r="C95" s="1450"/>
      <c r="D95" s="1450"/>
      <c r="E95" s="1451"/>
      <c r="F95" s="1278">
        <f t="shared" si="0"/>
        <v>0</v>
      </c>
      <c r="G95" s="1279"/>
      <c r="H95" s="1280"/>
      <c r="I95" s="1079">
        <f>'SAISIE POUR G50'!F24</f>
        <v>0</v>
      </c>
      <c r="J95" s="1084">
        <f>'SAISIE POUR G50'!G24</f>
        <v>0</v>
      </c>
      <c r="K95" s="716">
        <f>'SAISIE POUR G50'!E24</f>
        <v>0.19</v>
      </c>
      <c r="L95" s="1089">
        <f t="shared" si="1"/>
        <v>0</v>
      </c>
      <c r="N95" s="408"/>
    </row>
    <row r="96" spans="1:14" ht="14.25" customHeight="1">
      <c r="A96" s="758" t="s">
        <v>369</v>
      </c>
      <c r="B96" s="1449" t="s">
        <v>370</v>
      </c>
      <c r="C96" s="1450"/>
      <c r="D96" s="1450"/>
      <c r="E96" s="1451"/>
      <c r="F96" s="1278">
        <f t="shared" si="0"/>
        <v>0</v>
      </c>
      <c r="G96" s="1279"/>
      <c r="H96" s="1280"/>
      <c r="I96" s="1079">
        <f>'SAISIE POUR G50'!F25</f>
        <v>0</v>
      </c>
      <c r="J96" s="1084">
        <f>'SAISIE POUR G50'!G25</f>
        <v>0</v>
      </c>
      <c r="K96" s="716">
        <f>'SAISIE POUR G50'!E25</f>
        <v>0.19</v>
      </c>
      <c r="L96" s="1089">
        <f t="shared" si="1"/>
        <v>0</v>
      </c>
      <c r="N96" s="408"/>
    </row>
    <row r="97" spans="1:14" ht="14.25" customHeight="1">
      <c r="A97" s="758" t="s">
        <v>371</v>
      </c>
      <c r="B97" s="1449" t="s">
        <v>372</v>
      </c>
      <c r="C97" s="1450"/>
      <c r="D97" s="1450"/>
      <c r="E97" s="1451"/>
      <c r="F97" s="1278">
        <f t="shared" si="0"/>
        <v>0</v>
      </c>
      <c r="G97" s="1279"/>
      <c r="H97" s="1280"/>
      <c r="I97" s="1079">
        <f>'SAISIE POUR G50'!F26</f>
        <v>0</v>
      </c>
      <c r="J97" s="1084">
        <f>'SAISIE POUR G50'!G26</f>
        <v>0</v>
      </c>
      <c r="K97" s="716">
        <f>'SAISIE POUR G50'!E26</f>
        <v>0.19</v>
      </c>
      <c r="L97" s="1089">
        <f t="shared" si="1"/>
        <v>0</v>
      </c>
      <c r="N97" s="408"/>
    </row>
    <row r="98" spans="1:14" ht="14.25" customHeight="1">
      <c r="A98" s="758" t="s">
        <v>373</v>
      </c>
      <c r="B98" s="1449" t="s">
        <v>121</v>
      </c>
      <c r="C98" s="1450"/>
      <c r="D98" s="1450"/>
      <c r="E98" s="1451"/>
      <c r="F98" s="1278">
        <f t="shared" si="0"/>
        <v>0</v>
      </c>
      <c r="G98" s="1279"/>
      <c r="H98" s="1280"/>
      <c r="I98" s="1079">
        <f>'SAISIE POUR G50'!F27</f>
        <v>0</v>
      </c>
      <c r="J98" s="1084">
        <f>'SAISIE POUR G50'!G27</f>
        <v>0</v>
      </c>
      <c r="K98" s="716">
        <f>'SAISIE POUR G50'!E27</f>
        <v>0.19</v>
      </c>
      <c r="L98" s="1089">
        <f t="shared" si="1"/>
        <v>0</v>
      </c>
      <c r="N98" s="408"/>
    </row>
    <row r="99" spans="1:14" ht="14.25" customHeight="1">
      <c r="A99" s="758" t="s">
        <v>374</v>
      </c>
      <c r="B99" s="1449" t="s">
        <v>375</v>
      </c>
      <c r="C99" s="1450"/>
      <c r="D99" s="1450"/>
      <c r="E99" s="1451"/>
      <c r="F99" s="1278">
        <f t="shared" si="0"/>
        <v>0</v>
      </c>
      <c r="G99" s="1279"/>
      <c r="H99" s="1280"/>
      <c r="I99" s="1079">
        <f>'SAISIE POUR G50'!F28</f>
        <v>0</v>
      </c>
      <c r="J99" s="1084">
        <f>'SAISIE POUR G50'!G28</f>
        <v>0</v>
      </c>
      <c r="K99" s="716">
        <f>'SAISIE POUR G50'!E28</f>
        <v>0.19</v>
      </c>
      <c r="L99" s="1089">
        <f t="shared" si="1"/>
        <v>0</v>
      </c>
      <c r="N99" s="408"/>
    </row>
    <row r="100" spans="1:14" ht="14.25" customHeight="1">
      <c r="A100" s="758" t="s">
        <v>376</v>
      </c>
      <c r="B100" s="1449" t="s">
        <v>125</v>
      </c>
      <c r="C100" s="1450"/>
      <c r="D100" s="1450"/>
      <c r="E100" s="1451"/>
      <c r="F100" s="1278">
        <f t="shared" si="0"/>
        <v>0</v>
      </c>
      <c r="G100" s="1279"/>
      <c r="H100" s="1280"/>
      <c r="I100" s="1079">
        <f>'SAISIE POUR G50'!F29</f>
        <v>0</v>
      </c>
      <c r="J100" s="1084">
        <f>'SAISIE POUR G50'!G29</f>
        <v>0</v>
      </c>
      <c r="K100" s="716">
        <f>'SAISIE POUR G50'!E29</f>
        <v>0.19</v>
      </c>
      <c r="L100" s="1089">
        <f t="shared" si="1"/>
        <v>0</v>
      </c>
      <c r="N100" s="408"/>
    </row>
    <row r="101" spans="1:14" ht="14.25" customHeight="1">
      <c r="A101" s="758" t="s">
        <v>377</v>
      </c>
      <c r="B101" s="1449" t="s">
        <v>128</v>
      </c>
      <c r="C101" s="1450"/>
      <c r="D101" s="1450"/>
      <c r="E101" s="1451"/>
      <c r="F101" s="1278">
        <f t="shared" si="0"/>
        <v>0</v>
      </c>
      <c r="G101" s="1279"/>
      <c r="H101" s="1280"/>
      <c r="I101" s="1079">
        <f>'SAISIE POUR G50'!F30</f>
        <v>0</v>
      </c>
      <c r="J101" s="1084">
        <f>'SAISIE POUR G50'!G30</f>
        <v>0</v>
      </c>
      <c r="K101" s="716">
        <f>'SAISIE POUR G50'!E30</f>
        <v>0.19</v>
      </c>
      <c r="L101" s="1089">
        <f t="shared" si="1"/>
        <v>0</v>
      </c>
      <c r="N101" s="408"/>
    </row>
    <row r="102" spans="1:14" ht="14.25" customHeight="1">
      <c r="A102" s="758" t="s">
        <v>378</v>
      </c>
      <c r="B102" s="1449" t="s">
        <v>379</v>
      </c>
      <c r="C102" s="1450"/>
      <c r="D102" s="1450"/>
      <c r="E102" s="1451"/>
      <c r="F102" s="1278">
        <f t="shared" si="0"/>
        <v>0</v>
      </c>
      <c r="G102" s="1279"/>
      <c r="H102" s="1280"/>
      <c r="I102" s="1079">
        <f>'SAISIE POUR G50'!F31</f>
        <v>0</v>
      </c>
      <c r="J102" s="1084">
        <f>'SAISIE POUR G50'!G31</f>
        <v>0</v>
      </c>
      <c r="K102" s="716">
        <f>'SAISIE POUR G50'!E31</f>
        <v>0.19</v>
      </c>
      <c r="L102" s="1089">
        <f t="shared" si="1"/>
        <v>0</v>
      </c>
      <c r="N102" s="408"/>
    </row>
    <row r="103" spans="1:14" ht="14.25" customHeight="1">
      <c r="A103" s="758" t="s">
        <v>380</v>
      </c>
      <c r="B103" s="1449" t="s">
        <v>381</v>
      </c>
      <c r="C103" s="1450"/>
      <c r="D103" s="1450"/>
      <c r="E103" s="1451"/>
      <c r="F103" s="1278">
        <f t="shared" si="0"/>
        <v>0</v>
      </c>
      <c r="G103" s="1279"/>
      <c r="H103" s="1280"/>
      <c r="I103" s="1079">
        <f>'SAISIE POUR G50'!F32</f>
        <v>0</v>
      </c>
      <c r="J103" s="1084">
        <f>'SAISIE POUR G50'!G32</f>
        <v>0</v>
      </c>
      <c r="K103" s="716">
        <f>'SAISIE POUR G50'!E32</f>
        <v>0.19</v>
      </c>
      <c r="L103" s="1089">
        <f>ROUNDDOWN(SUM(J103*$K103),0)</f>
        <v>0</v>
      </c>
      <c r="N103" s="408"/>
    </row>
    <row r="104" spans="1:14" ht="14.25" customHeight="1" thickBot="1">
      <c r="A104" s="760" t="s">
        <v>382</v>
      </c>
      <c r="B104" s="1273" t="s">
        <v>383</v>
      </c>
      <c r="C104" s="1274"/>
      <c r="D104" s="1274"/>
      <c r="E104" s="1275"/>
      <c r="F104" s="1276">
        <f t="shared" si="0"/>
        <v>0</v>
      </c>
      <c r="G104" s="1277"/>
      <c r="H104" s="1277"/>
      <c r="I104" s="1081">
        <f>'SAISIE POUR G50'!F33</f>
        <v>0</v>
      </c>
      <c r="J104" s="1085">
        <f>'SAISIE POUR G50'!G33</f>
        <v>0</v>
      </c>
      <c r="K104" s="718">
        <f>'SAISIE POUR G50'!E33</f>
        <v>0.19</v>
      </c>
      <c r="L104" s="1091">
        <f t="shared" si="1"/>
        <v>0</v>
      </c>
      <c r="N104" s="408"/>
    </row>
    <row r="105" spans="1:14" ht="16.5" thickBot="1">
      <c r="A105" s="1461" t="s">
        <v>384</v>
      </c>
      <c r="B105" s="1414"/>
      <c r="C105" s="1414"/>
      <c r="D105" s="1414"/>
      <c r="E105" s="1462"/>
      <c r="F105" s="1456">
        <f>IF(SUM(F85:F104)&gt;0,ROUNDDOWN(SUM(F85:F104),0),"NEANT")</f>
        <v>55000</v>
      </c>
      <c r="G105" s="1456" t="str">
        <f>IF(SUM(G85:G104)&gt;0,ROUNDDOWN(SUM(G85:G104),0),"NEANT")</f>
        <v>NEANT</v>
      </c>
      <c r="H105" s="1457" t="str">
        <f>IF(SUM(H85:H104)&gt;0,ROUNDDOWN(SUM(H85:H104),0),"NEANT")</f>
        <v>NEANT</v>
      </c>
      <c r="I105" s="1082">
        <f>SUM(I85:I104)</f>
        <v>0</v>
      </c>
      <c r="J105" s="1087">
        <f>IF(SUM(J85:J104)&gt;0,ROUNDDOWN(SUM(J85:J104),0),"NEANT")</f>
        <v>55000</v>
      </c>
      <c r="K105" s="761"/>
      <c r="L105" s="1092">
        <f>SUM(L85:L104)</f>
        <v>10450</v>
      </c>
      <c r="N105" s="408"/>
    </row>
    <row r="106" spans="1:14" ht="10.5" customHeight="1" thickTop="1" thickBot="1">
      <c r="A106" s="623"/>
      <c r="B106" s="624"/>
      <c r="C106" s="452"/>
      <c r="D106" s="452"/>
      <c r="E106" s="452"/>
      <c r="F106" s="625"/>
      <c r="G106" s="625"/>
      <c r="H106" s="626"/>
      <c r="I106" s="627"/>
      <c r="J106" s="627"/>
      <c r="K106" s="628"/>
      <c r="L106" s="629"/>
      <c r="N106" s="408"/>
    </row>
    <row r="107" spans="1:14" ht="17.25" thickTop="1" thickBot="1">
      <c r="A107" s="762"/>
      <c r="B107" s="763" t="s">
        <v>385</v>
      </c>
      <c r="C107" s="764"/>
      <c r="D107" s="764"/>
      <c r="E107" s="765"/>
      <c r="F107" s="766"/>
      <c r="G107" s="765"/>
      <c r="H107" s="765"/>
      <c r="I107" s="766" t="s">
        <v>386</v>
      </c>
      <c r="J107" s="765"/>
      <c r="K107" s="765"/>
      <c r="L107" s="767"/>
      <c r="N107" s="408"/>
    </row>
    <row r="108" spans="1:14" ht="15" thickBot="1">
      <c r="A108" s="768"/>
      <c r="B108" s="1458" t="s">
        <v>387</v>
      </c>
      <c r="C108" s="1459"/>
      <c r="D108" s="1459"/>
      <c r="E108" s="1458" t="s">
        <v>388</v>
      </c>
      <c r="F108" s="1460"/>
      <c r="G108" s="450"/>
      <c r="H108" s="450"/>
      <c r="I108" s="1452" t="s">
        <v>389</v>
      </c>
      <c r="J108" s="1453"/>
      <c r="K108" s="1454" t="s">
        <v>390</v>
      </c>
      <c r="L108" s="1455"/>
      <c r="N108" s="408"/>
    </row>
    <row r="109" spans="1:14" ht="15">
      <c r="A109" s="757" t="s">
        <v>391</v>
      </c>
      <c r="B109" s="1268" t="s">
        <v>392</v>
      </c>
      <c r="C109" s="1269"/>
      <c r="D109" s="1269"/>
      <c r="E109" s="1270">
        <f>ROUNDDOWN('SAISIE POUR G50'!F41,0)</f>
        <v>0</v>
      </c>
      <c r="F109" s="1271"/>
      <c r="G109" s="632"/>
      <c r="H109" s="721" t="s">
        <v>136</v>
      </c>
      <c r="I109" s="1258" t="s">
        <v>393</v>
      </c>
      <c r="J109" s="1259"/>
      <c r="K109" s="1272">
        <f>L105</f>
        <v>10450</v>
      </c>
      <c r="L109" s="1267"/>
      <c r="N109" s="408"/>
    </row>
    <row r="110" spans="1:14" ht="15">
      <c r="A110" s="757" t="s">
        <v>394</v>
      </c>
      <c r="B110" s="1262" t="s">
        <v>465</v>
      </c>
      <c r="C110" s="1263"/>
      <c r="D110" s="1263"/>
      <c r="E110" s="1431">
        <f>ROUNDDOWN(IF('SAISIE POUR G50'!H42="0",'SAISIE POUR G50'!F42,'ETAT  DES  RECUPERATIONS'!J224-'ETAT  DES  RECUPERATIONS'!M224),0)</f>
        <v>3800</v>
      </c>
      <c r="F110" s="1432"/>
      <c r="G110" s="633"/>
      <c r="H110" s="630" t="s">
        <v>395</v>
      </c>
      <c r="I110" s="1463" t="s">
        <v>396</v>
      </c>
      <c r="J110" s="1464"/>
      <c r="K110" s="1260"/>
      <c r="L110" s="1261"/>
      <c r="N110" s="408"/>
    </row>
    <row r="111" spans="1:14" ht="15">
      <c r="A111" s="757" t="s">
        <v>397</v>
      </c>
      <c r="B111" s="1262" t="s">
        <v>466</v>
      </c>
      <c r="C111" s="1263"/>
      <c r="D111" s="1263"/>
      <c r="E111" s="1264">
        <f>ROUNDDOWN(IF('SAISIE POUR G50'!H42="0",'SAISIE POUR G50'!F43,'ETAT  DES  RECUPERATIONS'!M224),0)</f>
        <v>0</v>
      </c>
      <c r="F111" s="1265"/>
      <c r="G111" s="633"/>
      <c r="H111" s="630"/>
      <c r="I111" s="1258" t="s">
        <v>398</v>
      </c>
      <c r="J111" s="1259"/>
      <c r="K111" s="1266">
        <f>ROUNDDOWN('SAISIE POUR G50'!G47,0)</f>
        <v>0</v>
      </c>
      <c r="L111" s="1267"/>
      <c r="N111" s="408"/>
    </row>
    <row r="112" spans="1:14" ht="15">
      <c r="A112" s="757" t="s">
        <v>399</v>
      </c>
      <c r="B112" s="1262" t="s">
        <v>467</v>
      </c>
      <c r="C112" s="1263"/>
      <c r="D112" s="1263"/>
      <c r="E112" s="1264">
        <f>ROUNDDOWN('SAISIE POUR G50'!F44,0)</f>
        <v>0</v>
      </c>
      <c r="F112" s="1265"/>
      <c r="G112" s="632"/>
      <c r="H112" s="630" t="s">
        <v>400</v>
      </c>
      <c r="I112" s="1258" t="s">
        <v>401</v>
      </c>
      <c r="J112" s="1259"/>
      <c r="K112" s="1260">
        <f>ROUNDDOWN('SAISIE POUR G50'!G48,0)</f>
        <v>0</v>
      </c>
      <c r="L112" s="1261"/>
      <c r="N112" s="408"/>
    </row>
    <row r="113" spans="1:15" ht="15">
      <c r="A113" s="757" t="s">
        <v>402</v>
      </c>
      <c r="B113" s="1262" t="s">
        <v>468</v>
      </c>
      <c r="C113" s="1263"/>
      <c r="D113" s="1263"/>
      <c r="E113" s="1270">
        <f>ROUNDDOWN('SAISIE POUR G50'!F45,0)</f>
        <v>0</v>
      </c>
      <c r="F113" s="1271"/>
      <c r="G113" s="633"/>
      <c r="H113" s="630"/>
      <c r="I113" s="1428" t="s">
        <v>403</v>
      </c>
      <c r="J113" s="1429"/>
      <c r="K113" s="1272">
        <f>SUM(K109:L112)</f>
        <v>10450</v>
      </c>
      <c r="L113" s="1267"/>
      <c r="N113" s="408"/>
    </row>
    <row r="114" spans="1:15" ht="15.75" thickBot="1">
      <c r="A114" s="757" t="s">
        <v>404</v>
      </c>
      <c r="B114" s="1430" t="s">
        <v>469</v>
      </c>
      <c r="C114" s="1263"/>
      <c r="D114" s="1263"/>
      <c r="E114" s="1431">
        <f>ROUNDDOWN('SAISIE POUR G50'!F46,0)</f>
        <v>0</v>
      </c>
      <c r="F114" s="1432"/>
      <c r="G114" s="634"/>
      <c r="H114" s="630" t="s">
        <v>114</v>
      </c>
      <c r="I114" s="1433" t="s">
        <v>405</v>
      </c>
      <c r="J114" s="1259"/>
      <c r="K114" s="1434">
        <f>E117</f>
        <v>3800</v>
      </c>
      <c r="L114" s="1261"/>
      <c r="N114" s="408"/>
    </row>
    <row r="115" spans="1:15" ht="16.5" customHeight="1">
      <c r="A115" s="757"/>
      <c r="B115" s="1435" t="s">
        <v>406</v>
      </c>
      <c r="C115" s="1436"/>
      <c r="D115" s="1437"/>
      <c r="E115" s="719"/>
      <c r="F115" s="703"/>
      <c r="G115" s="633"/>
      <c r="H115" s="630" t="s">
        <v>407</v>
      </c>
      <c r="I115" s="1441" t="s">
        <v>470</v>
      </c>
      <c r="J115" s="1442"/>
      <c r="K115" s="1443">
        <f>IF(K113&gt;K114,K113-K114,0)</f>
        <v>6650</v>
      </c>
      <c r="L115" s="1444"/>
      <c r="M115" s="1347">
        <v>6</v>
      </c>
      <c r="N115" s="408"/>
    </row>
    <row r="116" spans="1:15" ht="18.75" customHeight="1" thickBot="1">
      <c r="A116" s="769"/>
      <c r="B116" s="1438"/>
      <c r="C116" s="1439"/>
      <c r="D116" s="1440"/>
      <c r="E116" s="720"/>
      <c r="F116" s="631"/>
      <c r="G116" s="635"/>
      <c r="H116" s="722"/>
      <c r="I116" s="1445" t="s">
        <v>408</v>
      </c>
      <c r="J116" s="1446"/>
      <c r="K116" s="1447"/>
      <c r="L116" s="1448"/>
      <c r="M116" s="1348"/>
      <c r="N116" s="408"/>
    </row>
    <row r="117" spans="1:15" ht="20.25" customHeight="1" thickBot="1">
      <c r="A117" s="674"/>
      <c r="B117" s="1413" t="s">
        <v>409</v>
      </c>
      <c r="C117" s="1414"/>
      <c r="D117" s="1414"/>
      <c r="E117" s="1415">
        <f>SUM(E109:F116)</f>
        <v>3800</v>
      </c>
      <c r="F117" s="1416"/>
      <c r="G117" s="676"/>
      <c r="H117" s="770" t="s">
        <v>410</v>
      </c>
      <c r="I117" s="1417" t="s">
        <v>471</v>
      </c>
      <c r="J117" s="1418"/>
      <c r="K117" s="1419">
        <f>IF(K114&gt;K113,K114-K113,0)</f>
        <v>0</v>
      </c>
      <c r="L117" s="1420"/>
      <c r="M117" s="405"/>
      <c r="N117" s="408"/>
    </row>
    <row r="118" spans="1:15" ht="20.25" customHeight="1" thickTop="1">
      <c r="A118" s="422"/>
      <c r="B118" s="451"/>
      <c r="C118" s="452"/>
      <c r="D118" s="452"/>
      <c r="E118" s="453"/>
      <c r="F118" s="453"/>
      <c r="G118" s="422"/>
      <c r="H118" s="454"/>
      <c r="I118" s="455"/>
      <c r="J118" s="456"/>
      <c r="K118" s="457"/>
      <c r="L118" s="457"/>
      <c r="M118" s="405"/>
      <c r="N118" s="408"/>
    </row>
    <row r="119" spans="1:15" ht="8.25" hidden="1" customHeight="1" thickBot="1">
      <c r="A119" s="425"/>
      <c r="B119" s="425"/>
      <c r="C119" s="425"/>
      <c r="D119" s="425"/>
      <c r="E119" s="425"/>
      <c r="F119" s="425"/>
      <c r="G119" s="425"/>
      <c r="H119" s="425"/>
      <c r="I119" s="425"/>
      <c r="J119" s="425"/>
      <c r="K119" s="425"/>
      <c r="L119" s="425"/>
      <c r="M119" s="425"/>
      <c r="N119" s="408"/>
    </row>
    <row r="120" spans="1:15" ht="15" hidden="1" customHeight="1" thickBot="1">
      <c r="A120" s="410"/>
      <c r="B120" s="410"/>
      <c r="C120" s="410"/>
      <c r="D120" s="410"/>
      <c r="E120" s="410"/>
      <c r="F120" s="410"/>
      <c r="G120" s="410"/>
      <c r="H120" s="1423" t="s">
        <v>224</v>
      </c>
      <c r="I120" s="1424"/>
      <c r="J120" s="1424"/>
      <c r="K120" s="1425"/>
      <c r="L120" s="458" t="s">
        <v>411</v>
      </c>
      <c r="M120" s="407"/>
      <c r="N120" s="408"/>
    </row>
    <row r="121" spans="1:15" ht="12.75" hidden="1" customHeight="1">
      <c r="A121" s="1286" t="s">
        <v>226</v>
      </c>
      <c r="B121" s="1287"/>
      <c r="C121" s="1288"/>
      <c r="D121" s="459" t="s">
        <v>227</v>
      </c>
      <c r="E121" s="460">
        <f>'SAISIE POUR G50'!G1</f>
        <v>2021</v>
      </c>
      <c r="F121" s="461"/>
      <c r="G121" s="410"/>
      <c r="H121" s="1249" t="s">
        <v>228</v>
      </c>
      <c r="I121" s="1250"/>
      <c r="J121" s="1250"/>
      <c r="K121" s="1251"/>
      <c r="L121" s="462" t="s">
        <v>438</v>
      </c>
      <c r="M121" s="410"/>
      <c r="N121" s="408"/>
    </row>
    <row r="122" spans="1:15" ht="12.75" hidden="1" customHeight="1">
      <c r="A122" s="1292" t="s">
        <v>229</v>
      </c>
      <c r="B122" s="1287"/>
      <c r="C122" s="1288"/>
      <c r="D122" s="463"/>
      <c r="E122" s="464"/>
      <c r="F122" s="465"/>
      <c r="G122" s="410"/>
      <c r="H122" s="1231" t="s">
        <v>230</v>
      </c>
      <c r="I122" s="1232"/>
      <c r="J122" s="1232"/>
      <c r="K122" s="1233"/>
      <c r="L122" s="466" t="s">
        <v>412</v>
      </c>
      <c r="M122" s="410"/>
      <c r="N122" s="408"/>
    </row>
    <row r="123" spans="1:15" ht="12.75" hidden="1" customHeight="1">
      <c r="A123" s="467" t="s">
        <v>231</v>
      </c>
      <c r="B123" s="1240">
        <f>'SAISIE POUR G50'!Q10</f>
        <v>0</v>
      </c>
      <c r="C123" s="1241"/>
      <c r="D123" s="468" t="s">
        <v>232</v>
      </c>
      <c r="E123" s="1242" t="str">
        <f>E4</f>
        <v>FEVRIER</v>
      </c>
      <c r="F123" s="1243"/>
      <c r="G123" s="410"/>
      <c r="H123" s="1231" t="s">
        <v>233</v>
      </c>
      <c r="I123" s="1232"/>
      <c r="J123" s="1232"/>
      <c r="K123" s="1233"/>
      <c r="L123" s="469" t="s">
        <v>413</v>
      </c>
      <c r="M123" s="410"/>
      <c r="N123" s="408"/>
      <c r="O123" s="470"/>
    </row>
    <row r="124" spans="1:15" ht="12.75" hidden="1" customHeight="1" thickBot="1">
      <c r="A124" s="1237" t="s">
        <v>234</v>
      </c>
      <c r="B124" s="1238"/>
      <c r="C124" s="1239"/>
      <c r="D124" s="471" t="s">
        <v>235</v>
      </c>
      <c r="E124" s="472" t="s">
        <v>236</v>
      </c>
      <c r="F124" s="473"/>
      <c r="G124" s="410"/>
      <c r="H124" s="1234" t="s">
        <v>237</v>
      </c>
      <c r="I124" s="1235"/>
      <c r="J124" s="1235"/>
      <c r="K124" s="1236"/>
      <c r="L124" s="469" t="s">
        <v>414</v>
      </c>
      <c r="M124" s="410"/>
      <c r="N124" s="408"/>
    </row>
    <row r="125" spans="1:15" ht="12.75" hidden="1" customHeight="1" thickBot="1">
      <c r="A125" s="474" t="s">
        <v>238</v>
      </c>
      <c r="B125" s="1240" t="str">
        <f>'SAISIE POUR G50'!Q11</f>
        <v>A</v>
      </c>
      <c r="C125" s="1257"/>
      <c r="D125" s="410"/>
      <c r="E125" s="410"/>
      <c r="F125" s="418"/>
      <c r="G125" s="410"/>
      <c r="H125" s="425"/>
      <c r="I125" s="425"/>
      <c r="J125" s="425"/>
      <c r="K125" s="425"/>
      <c r="L125" s="469" t="s">
        <v>415</v>
      </c>
      <c r="M125" s="410"/>
      <c r="N125" s="408"/>
    </row>
    <row r="126" spans="1:15" ht="12.75" hidden="1" customHeight="1">
      <c r="A126" s="410"/>
      <c r="B126" s="419" t="s">
        <v>239</v>
      </c>
      <c r="C126" s="475"/>
      <c r="D126" s="1254" t="s">
        <v>240</v>
      </c>
      <c r="E126" s="1255"/>
      <c r="F126" s="1256"/>
      <c r="G126" s="410"/>
      <c r="H126" s="476" t="s">
        <v>241</v>
      </c>
      <c r="I126" s="1281" t="str">
        <f>$I$7</f>
        <v>ENTR</v>
      </c>
      <c r="J126" s="1282"/>
      <c r="K126" s="1283"/>
      <c r="L126" s="469" t="s">
        <v>416</v>
      </c>
      <c r="M126" s="410"/>
      <c r="N126" s="408"/>
    </row>
    <row r="127" spans="1:15" ht="12.75" hidden="1" customHeight="1" thickBot="1">
      <c r="A127" s="477" t="s">
        <v>238</v>
      </c>
      <c r="B127" s="1289" t="str">
        <f>'SAISIE POUR G50'!Q12</f>
        <v>A</v>
      </c>
      <c r="C127" s="1241"/>
      <c r="D127" s="1406" t="s">
        <v>242</v>
      </c>
      <c r="E127" s="1407"/>
      <c r="F127" s="1408"/>
      <c r="G127" s="410"/>
      <c r="H127" s="478"/>
      <c r="I127" s="479"/>
      <c r="J127" s="479"/>
      <c r="K127" s="480"/>
      <c r="L127" s="469" t="s">
        <v>417</v>
      </c>
      <c r="M127" s="410"/>
      <c r="N127" s="408"/>
    </row>
    <row r="128" spans="1:15" ht="13.5" hidden="1" customHeight="1">
      <c r="A128" s="481" t="s">
        <v>243</v>
      </c>
      <c r="B128" s="1252" t="str">
        <f>'SAISIE POUR G50'!Q13</f>
        <v>A</v>
      </c>
      <c r="C128" s="1253"/>
      <c r="D128" s="410"/>
      <c r="E128" s="482"/>
      <c r="F128" s="418"/>
      <c r="G128" s="410"/>
      <c r="H128" s="483" t="s">
        <v>244</v>
      </c>
      <c r="I128" s="1244" t="str">
        <f>$I$9</f>
        <v>ENTR DE TRAVAUX URBAINS ET D'HYGIENE PUBLIQUE</v>
      </c>
      <c r="J128" s="1245"/>
      <c r="K128" s="484"/>
      <c r="L128" s="469"/>
      <c r="M128" s="410"/>
      <c r="N128" s="408"/>
    </row>
    <row r="129" spans="1:14" ht="13.5" hidden="1" customHeight="1">
      <c r="A129" s="485" t="s">
        <v>10</v>
      </c>
      <c r="B129" s="1303"/>
      <c r="C129" s="1304"/>
      <c r="D129" s="1305"/>
      <c r="E129" s="486"/>
      <c r="F129" s="419"/>
      <c r="G129" s="410"/>
      <c r="H129" s="483" t="s">
        <v>246</v>
      </c>
      <c r="I129" s="1246" t="str">
        <f>$I$10</f>
        <v>Theniet El Had, Theniet El Had</v>
      </c>
      <c r="J129" s="1247"/>
      <c r="K129" s="1248"/>
      <c r="M129" s="410"/>
      <c r="N129" s="408"/>
    </row>
    <row r="130" spans="1:14" ht="13.5" hidden="1" customHeight="1" thickBot="1">
      <c r="A130" s="485" t="s">
        <v>248</v>
      </c>
      <c r="B130" s="1303"/>
      <c r="C130" s="1304"/>
      <c r="D130" s="1305"/>
      <c r="E130" s="486"/>
      <c r="F130" s="487"/>
      <c r="G130" s="410"/>
      <c r="H130" s="488"/>
      <c r="I130" s="489"/>
      <c r="J130" s="490"/>
      <c r="K130" s="491"/>
      <c r="L130" s="492" t="s">
        <v>247</v>
      </c>
      <c r="M130" s="410"/>
      <c r="N130" s="408"/>
    </row>
    <row r="131" spans="1:14" ht="13.5" hidden="1" customHeight="1">
      <c r="A131" s="493" t="s">
        <v>249</v>
      </c>
      <c r="B131" s="1375" t="str">
        <f>'SAISIE POUR G50'!P12</f>
        <v>A</v>
      </c>
      <c r="C131" s="1376"/>
      <c r="D131" s="1377"/>
      <c r="E131" s="494"/>
      <c r="F131" s="418"/>
      <c r="G131" s="410"/>
      <c r="H131" s="407"/>
      <c r="I131" s="495"/>
      <c r="J131" s="407"/>
      <c r="K131" s="407"/>
      <c r="L131" s="496"/>
      <c r="M131" s="424"/>
      <c r="N131" s="408"/>
    </row>
    <row r="132" spans="1:14" ht="13.5" hidden="1" customHeight="1" thickBot="1">
      <c r="A132" s="425"/>
      <c r="B132" s="425"/>
      <c r="C132" s="425"/>
      <c r="D132" s="425"/>
      <c r="E132" s="425"/>
      <c r="F132" s="425"/>
      <c r="G132" s="425"/>
      <c r="H132" s="1426">
        <f>'SAISIE POUR G50'!N13</f>
        <v>0</v>
      </c>
      <c r="I132" s="1427"/>
      <c r="J132" s="1397"/>
      <c r="K132" s="1397"/>
      <c r="L132" s="425"/>
      <c r="M132" s="425"/>
      <c r="N132" s="408"/>
    </row>
    <row r="133" spans="1:14" ht="14.25" hidden="1" customHeight="1">
      <c r="A133" s="1421" t="s">
        <v>439</v>
      </c>
      <c r="B133" s="1422"/>
      <c r="C133" s="1422"/>
      <c r="D133" s="1422"/>
      <c r="E133" s="1422"/>
      <c r="F133" s="1422"/>
      <c r="G133" s="1422"/>
      <c r="H133" s="1422"/>
      <c r="I133" s="1422"/>
      <c r="J133" s="497">
        <f>'SAISIE POUR G50'!Q4</f>
        <v>0.02</v>
      </c>
      <c r="K133" s="498"/>
      <c r="L133" s="499"/>
      <c r="M133" s="425"/>
      <c r="N133" s="408"/>
    </row>
    <row r="134" spans="1:14" ht="10.5" hidden="1" customHeight="1">
      <c r="A134" s="1317" t="s">
        <v>251</v>
      </c>
      <c r="B134" s="1318"/>
      <c r="C134" s="500"/>
      <c r="D134" s="501"/>
      <c r="E134" s="458" t="s">
        <v>252</v>
      </c>
      <c r="F134" s="501"/>
      <c r="G134" s="501"/>
      <c r="H134" s="502"/>
      <c r="I134" s="1325" t="s">
        <v>253</v>
      </c>
      <c r="J134" s="1326"/>
      <c r="K134" s="1300" t="s">
        <v>254</v>
      </c>
      <c r="L134" s="1288"/>
      <c r="M134" s="425"/>
      <c r="N134" s="408"/>
    </row>
    <row r="135" spans="1:14" ht="10.5" hidden="1" customHeight="1">
      <c r="A135" s="503"/>
      <c r="B135" s="504"/>
      <c r="C135" s="505"/>
      <c r="D135" s="506"/>
      <c r="E135" s="506"/>
      <c r="F135" s="506"/>
      <c r="G135" s="506"/>
      <c r="H135" s="507"/>
      <c r="I135" s="508" t="s">
        <v>255</v>
      </c>
      <c r="J135" s="509" t="s">
        <v>82</v>
      </c>
      <c r="K135" s="1301" t="s">
        <v>256</v>
      </c>
      <c r="L135" s="1302"/>
      <c r="M135" s="425"/>
      <c r="N135" s="408"/>
    </row>
    <row r="136" spans="1:14" ht="13.5" hidden="1" customHeight="1">
      <c r="A136" s="1359" t="s">
        <v>257</v>
      </c>
      <c r="B136" s="1360"/>
      <c r="C136" s="1393" t="s">
        <v>418</v>
      </c>
      <c r="D136" s="1368"/>
      <c r="E136" s="1368"/>
      <c r="F136" s="1368"/>
      <c r="G136" s="1368"/>
      <c r="H136" s="510">
        <f>'SAISIE POUR G50'!O4</f>
        <v>0.55000000000000004</v>
      </c>
      <c r="I136" s="511">
        <f>'SAISIE POUR G50'!P4</f>
        <v>60000</v>
      </c>
      <c r="J136" s="512">
        <f>I136-(I136*H136)</f>
        <v>27000</v>
      </c>
      <c r="K136" s="1298">
        <f>ROUNDDOWN(J136*J133,0)</f>
        <v>540</v>
      </c>
      <c r="L136" s="1299"/>
      <c r="M136" s="425"/>
      <c r="N136" s="408"/>
    </row>
    <row r="137" spans="1:14" ht="13.5" hidden="1" customHeight="1">
      <c r="A137" s="1319" t="s">
        <v>259</v>
      </c>
      <c r="B137" s="1318"/>
      <c r="C137" s="1296" t="s">
        <v>419</v>
      </c>
      <c r="D137" s="1297"/>
      <c r="E137" s="1297"/>
      <c r="F137" s="1297"/>
      <c r="G137" s="1297"/>
      <c r="H137" s="510">
        <f>'SAISIE POUR G50'!O5</f>
        <v>0.5</v>
      </c>
      <c r="I137" s="511">
        <f>'SAISIE POUR G50'!P5</f>
        <v>0</v>
      </c>
      <c r="J137" s="512">
        <f>I137-(I137*H137)</f>
        <v>0</v>
      </c>
      <c r="K137" s="1298">
        <f>ROUNDDOWN(J137*J133,0)</f>
        <v>0</v>
      </c>
      <c r="L137" s="1299"/>
      <c r="M137" s="425"/>
      <c r="N137" s="408"/>
    </row>
    <row r="138" spans="1:14" ht="13.5" hidden="1" customHeight="1">
      <c r="A138" s="1319" t="s">
        <v>260</v>
      </c>
      <c r="B138" s="1318"/>
      <c r="C138" s="1296" t="s">
        <v>261</v>
      </c>
      <c r="D138" s="1297"/>
      <c r="E138" s="1297"/>
      <c r="F138" s="1297"/>
      <c r="G138" s="1297"/>
      <c r="H138" s="513"/>
      <c r="I138" s="511">
        <f>'SAISIE POUR G50'!P6</f>
        <v>0</v>
      </c>
      <c r="J138" s="512">
        <f>I138</f>
        <v>0</v>
      </c>
      <c r="K138" s="1298">
        <f>ROUNDDOWN(J138*J133,0)</f>
        <v>0</v>
      </c>
      <c r="L138" s="1299"/>
      <c r="M138" s="425"/>
      <c r="N138" s="408"/>
    </row>
    <row r="139" spans="1:14" ht="13.5" hidden="1" customHeight="1">
      <c r="A139" s="1319" t="s">
        <v>262</v>
      </c>
      <c r="B139" s="1318"/>
      <c r="C139" s="1296" t="s">
        <v>263</v>
      </c>
      <c r="D139" s="1297"/>
      <c r="E139" s="1297"/>
      <c r="F139" s="1297"/>
      <c r="G139" s="1297"/>
      <c r="H139" s="513"/>
      <c r="I139" s="511">
        <f>'SAISIE POUR G50'!P7</f>
        <v>0</v>
      </c>
      <c r="J139" s="512">
        <f>I139</f>
        <v>0</v>
      </c>
      <c r="K139" s="1298">
        <f>ROUNDDOWN(J139*H139,0)</f>
        <v>0</v>
      </c>
      <c r="L139" s="1299"/>
      <c r="M139" s="425"/>
      <c r="N139" s="408"/>
    </row>
    <row r="140" spans="1:14" ht="13.5" hidden="1" customHeight="1">
      <c r="A140" s="1319" t="s">
        <v>264</v>
      </c>
      <c r="B140" s="1318"/>
      <c r="C140" s="1296" t="s">
        <v>265</v>
      </c>
      <c r="D140" s="1297"/>
      <c r="E140" s="1297"/>
      <c r="F140" s="1297"/>
      <c r="G140" s="1297"/>
      <c r="H140" s="1798"/>
      <c r="I140" s="511">
        <f>'SAISIE POUR G50'!P8</f>
        <v>0</v>
      </c>
      <c r="J140" s="512">
        <f>I140</f>
        <v>0</v>
      </c>
      <c r="K140" s="1298">
        <f>ROUNDDOWN(J140*J133,0)</f>
        <v>0</v>
      </c>
      <c r="L140" s="1299"/>
      <c r="M140" s="425"/>
      <c r="N140" s="408"/>
    </row>
    <row r="141" spans="1:14" ht="16.5" hidden="1" thickBot="1">
      <c r="A141" s="514">
        <v>1</v>
      </c>
      <c r="B141" s="1338" t="s">
        <v>266</v>
      </c>
      <c r="C141" s="1339"/>
      <c r="D141" s="1339"/>
      <c r="E141" s="1339"/>
      <c r="F141" s="1340"/>
      <c r="G141" s="515"/>
      <c r="H141" s="516" t="s">
        <v>267</v>
      </c>
      <c r="I141" s="517">
        <f>SUM(I136:I140)</f>
        <v>60000</v>
      </c>
      <c r="J141" s="517">
        <f>SUM(J136:J140)</f>
        <v>27000</v>
      </c>
      <c r="K141" s="1311">
        <f>IF(SUM(K136:L140)&gt;0,ROUNDDOWN(SUM(K136:L140),0),"NEANT")</f>
        <v>540</v>
      </c>
      <c r="L141" s="1312"/>
      <c r="M141" s="425"/>
      <c r="N141" s="408"/>
    </row>
    <row r="142" spans="1:14" ht="7.5" hidden="1" customHeight="1" thickBot="1">
      <c r="A142" s="518"/>
      <c r="B142" s="518"/>
      <c r="C142" s="519"/>
      <c r="D142" s="518"/>
      <c r="E142" s="518"/>
      <c r="F142" s="518"/>
      <c r="G142" s="518"/>
      <c r="H142" s="518"/>
      <c r="I142" s="518"/>
      <c r="J142" s="518"/>
      <c r="K142" s="518"/>
      <c r="L142" s="520"/>
      <c r="M142" s="425"/>
      <c r="N142" s="408"/>
    </row>
    <row r="143" spans="1:14" ht="15" hidden="1">
      <c r="A143" s="1351" t="s">
        <v>277</v>
      </c>
      <c r="B143" s="1352"/>
      <c r="C143" s="1352"/>
      <c r="D143" s="1352"/>
      <c r="E143" s="1352"/>
      <c r="F143" s="1352"/>
      <c r="G143" s="1352"/>
      <c r="H143" s="1352"/>
      <c r="I143" s="1352"/>
      <c r="J143" s="1352"/>
      <c r="K143" s="1352"/>
      <c r="L143" s="1353"/>
      <c r="M143" s="425"/>
      <c r="N143" s="408"/>
    </row>
    <row r="144" spans="1:14" hidden="1">
      <c r="A144" s="1370" t="s">
        <v>251</v>
      </c>
      <c r="B144" s="1371"/>
      <c r="C144" s="1387" t="s">
        <v>278</v>
      </c>
      <c r="D144" s="1388"/>
      <c r="E144" s="1253"/>
      <c r="F144" s="1253"/>
      <c r="G144" s="1253"/>
      <c r="H144" s="1253"/>
      <c r="I144" s="1389"/>
      <c r="J144" s="521" t="s">
        <v>420</v>
      </c>
      <c r="K144" s="522" t="s">
        <v>80</v>
      </c>
      <c r="L144" s="523" t="s">
        <v>168</v>
      </c>
      <c r="M144" s="425"/>
      <c r="N144" s="408"/>
    </row>
    <row r="145" spans="1:14" ht="14.25" hidden="1">
      <c r="A145" s="1349" t="s">
        <v>281</v>
      </c>
      <c r="B145" s="1350"/>
      <c r="C145" s="1367" t="s">
        <v>421</v>
      </c>
      <c r="D145" s="1368"/>
      <c r="E145" s="1368"/>
      <c r="F145" s="1368"/>
      <c r="G145" s="1368"/>
      <c r="H145" s="1368"/>
      <c r="I145" s="1369"/>
      <c r="J145" s="524">
        <v>0</v>
      </c>
      <c r="K145" s="525" t="s">
        <v>165</v>
      </c>
      <c r="L145" s="430">
        <v>0</v>
      </c>
      <c r="M145" s="425"/>
      <c r="N145" s="408"/>
    </row>
    <row r="146" spans="1:14" ht="14.25" hidden="1">
      <c r="A146" s="1343" t="s">
        <v>285</v>
      </c>
      <c r="B146" s="1344"/>
      <c r="C146" s="1382" t="s">
        <v>422</v>
      </c>
      <c r="D146" s="1297"/>
      <c r="E146" s="1297"/>
      <c r="F146" s="1297"/>
      <c r="G146" s="1297"/>
      <c r="H146" s="1297"/>
      <c r="I146" s="1383"/>
      <c r="J146" s="524">
        <v>0</v>
      </c>
      <c r="K146" s="526">
        <f>'SAISIE POUR G50'!E178</f>
        <v>0</v>
      </c>
      <c r="L146" s="527">
        <v>0</v>
      </c>
      <c r="M146" s="425"/>
      <c r="N146" s="408"/>
    </row>
    <row r="147" spans="1:14" ht="14.25" hidden="1">
      <c r="A147" s="1343" t="s">
        <v>286</v>
      </c>
      <c r="B147" s="1344"/>
      <c r="C147" s="1372" t="s">
        <v>423</v>
      </c>
      <c r="D147" s="1373"/>
      <c r="E147" s="1373"/>
      <c r="F147" s="1373"/>
      <c r="G147" s="1373"/>
      <c r="H147" s="1373"/>
      <c r="I147" s="1374"/>
      <c r="J147" s="524">
        <v>0</v>
      </c>
      <c r="K147" s="526">
        <v>0.24</v>
      </c>
      <c r="L147" s="527">
        <v>0</v>
      </c>
      <c r="M147" s="425"/>
      <c r="N147" s="408"/>
    </row>
    <row r="148" spans="1:14" ht="16.5" hidden="1" thickBot="1">
      <c r="A148" s="528">
        <v>3</v>
      </c>
      <c r="B148" s="1384" t="s">
        <v>288</v>
      </c>
      <c r="C148" s="1385"/>
      <c r="D148" s="1385"/>
      <c r="E148" s="1385"/>
      <c r="F148" s="1385"/>
      <c r="G148" s="1385"/>
      <c r="H148" s="1386"/>
      <c r="I148" s="529" t="s">
        <v>289</v>
      </c>
      <c r="J148" s="530">
        <f>SUM(J145:J147)</f>
        <v>0</v>
      </c>
      <c r="K148" s="531"/>
      <c r="L148" s="532" t="str">
        <f>IF(SUM(L145:L147)&gt;0,ROUNDDOWN(SUM(L145:L147),0),"NEANT")</f>
        <v>NEANT</v>
      </c>
      <c r="M148" s="425"/>
      <c r="N148" s="408"/>
    </row>
    <row r="149" spans="1:14" ht="7.5" hidden="1" customHeight="1" thickBot="1">
      <c r="A149" s="425"/>
      <c r="B149" s="425"/>
      <c r="C149" s="425"/>
      <c r="D149" s="425"/>
      <c r="E149" s="425"/>
      <c r="F149" s="425"/>
      <c r="G149" s="425"/>
      <c r="H149" s="425"/>
      <c r="I149" s="425"/>
      <c r="J149" s="425"/>
      <c r="K149" s="425"/>
      <c r="L149" s="425"/>
      <c r="M149" s="425"/>
      <c r="N149" s="408"/>
    </row>
    <row r="150" spans="1:14" hidden="1">
      <c r="A150" s="533"/>
      <c r="B150" s="534"/>
      <c r="C150" s="534" t="s">
        <v>297</v>
      </c>
      <c r="D150" s="534"/>
      <c r="E150" s="534"/>
      <c r="F150" s="535"/>
      <c r="G150" s="1313" t="s">
        <v>298</v>
      </c>
      <c r="H150" s="1320"/>
      <c r="I150" s="1321"/>
      <c r="J150" s="1313" t="s">
        <v>299</v>
      </c>
      <c r="K150" s="1314"/>
      <c r="L150" s="1315" t="s">
        <v>300</v>
      </c>
      <c r="M150" s="1316"/>
      <c r="N150" s="408"/>
    </row>
    <row r="151" spans="1:14" ht="11.25" hidden="1" customHeight="1">
      <c r="A151" s="536"/>
      <c r="B151" s="537"/>
      <c r="C151" s="537"/>
      <c r="D151" s="537"/>
      <c r="E151" s="1364" t="str">
        <f>"            -"</f>
        <v xml:space="preserve">            -</v>
      </c>
      <c r="F151" s="1362"/>
      <c r="G151" s="537"/>
      <c r="H151" s="538"/>
      <c r="I151" s="539"/>
      <c r="J151" s="1361" t="s">
        <v>424</v>
      </c>
      <c r="K151" s="1362"/>
      <c r="L151" s="1284" t="s">
        <v>301</v>
      </c>
      <c r="M151" s="1285"/>
      <c r="N151" s="408"/>
    </row>
    <row r="152" spans="1:14" ht="15" hidden="1" customHeight="1">
      <c r="A152" s="540" t="s">
        <v>302</v>
      </c>
      <c r="B152" s="541"/>
      <c r="C152" s="542" t="s">
        <v>303</v>
      </c>
      <c r="D152" s="543"/>
      <c r="E152" s="1365">
        <f>IF($K141="NEANT",E151,$K141)</f>
        <v>540</v>
      </c>
      <c r="F152" s="1366"/>
      <c r="G152" s="541"/>
      <c r="H152" s="541" t="s">
        <v>304</v>
      </c>
      <c r="I152" s="544"/>
      <c r="J152" s="1327" t="s">
        <v>305</v>
      </c>
      <c r="K152" s="1307"/>
      <c r="L152" s="1284" t="s">
        <v>306</v>
      </c>
      <c r="M152" s="1285"/>
      <c r="N152" s="408"/>
    </row>
    <row r="153" spans="1:14" ht="10.5" hidden="1" customHeight="1">
      <c r="A153" s="540"/>
      <c r="B153" s="541"/>
      <c r="C153" s="542"/>
      <c r="D153" s="545"/>
      <c r="E153" s="1380"/>
      <c r="F153" s="1381"/>
      <c r="G153" s="541"/>
      <c r="H153" s="541" t="s">
        <v>309</v>
      </c>
      <c r="I153" s="544"/>
      <c r="J153" s="1327" t="s">
        <v>425</v>
      </c>
      <c r="K153" s="1307"/>
      <c r="L153" s="1749" t="s">
        <v>310</v>
      </c>
      <c r="M153" s="1285"/>
      <c r="N153" s="408"/>
    </row>
    <row r="154" spans="1:14" ht="10.5" hidden="1" customHeight="1">
      <c r="A154" s="540" t="s">
        <v>314</v>
      </c>
      <c r="B154" s="541"/>
      <c r="C154" s="542" t="s">
        <v>315</v>
      </c>
      <c r="D154" s="543"/>
      <c r="E154" s="1334">
        <f>L145</f>
        <v>0</v>
      </c>
      <c r="F154" s="1335"/>
      <c r="G154" s="541"/>
      <c r="H154" s="541" t="s">
        <v>311</v>
      </c>
      <c r="I154" s="539"/>
      <c r="J154" s="1327" t="s">
        <v>426</v>
      </c>
      <c r="K154" s="1307"/>
      <c r="L154" s="1284" t="s">
        <v>313</v>
      </c>
      <c r="M154" s="1285"/>
      <c r="N154" s="408"/>
    </row>
    <row r="155" spans="1:14" ht="10.5" hidden="1" customHeight="1">
      <c r="A155" s="540" t="s">
        <v>427</v>
      </c>
      <c r="B155" s="541"/>
      <c r="C155" s="542" t="s">
        <v>318</v>
      </c>
      <c r="D155" s="545"/>
      <c r="E155" s="1380">
        <f>L146</f>
        <v>0</v>
      </c>
      <c r="F155" s="1381"/>
      <c r="G155" s="541"/>
      <c r="H155" s="541" t="s">
        <v>316</v>
      </c>
      <c r="I155" s="544"/>
      <c r="J155" s="1327" t="s">
        <v>320</v>
      </c>
      <c r="K155" s="1307"/>
      <c r="L155" s="1284" t="s">
        <v>313</v>
      </c>
      <c r="M155" s="1285"/>
      <c r="N155" s="408"/>
    </row>
    <row r="156" spans="1:14" ht="10.5" hidden="1" customHeight="1">
      <c r="A156" s="540" t="s">
        <v>428</v>
      </c>
      <c r="B156" s="541"/>
      <c r="C156" s="542" t="s">
        <v>322</v>
      </c>
      <c r="D156" s="545"/>
      <c r="E156" s="1334">
        <f>L147</f>
        <v>0</v>
      </c>
      <c r="F156" s="1335"/>
      <c r="G156" s="544"/>
      <c r="H156" s="546" t="s">
        <v>319</v>
      </c>
      <c r="I156" s="547" t="str">
        <f>I65</f>
        <v>Theniet El Had</v>
      </c>
      <c r="J156" s="1332" t="s">
        <v>324</v>
      </c>
      <c r="K156" s="1333"/>
      <c r="L156" s="1284" t="s">
        <v>313</v>
      </c>
      <c r="M156" s="1285"/>
      <c r="N156" s="408"/>
    </row>
    <row r="157" spans="1:14" ht="10.5" hidden="1" customHeight="1">
      <c r="A157" s="540"/>
      <c r="B157" s="541"/>
      <c r="C157" s="542"/>
      <c r="D157" s="548"/>
      <c r="E157" s="1345"/>
      <c r="F157" s="1346"/>
      <c r="G157" s="549"/>
      <c r="H157" s="546" t="s">
        <v>323</v>
      </c>
      <c r="I157" s="550">
        <f ca="1">I66</f>
        <v>44498.293401388888</v>
      </c>
      <c r="J157" s="1332" t="s">
        <v>327</v>
      </c>
      <c r="K157" s="1333"/>
      <c r="L157" s="1284" t="s">
        <v>313</v>
      </c>
      <c r="M157" s="1285"/>
      <c r="N157" s="408"/>
    </row>
    <row r="158" spans="1:14" ht="10.5" hidden="1" customHeight="1">
      <c r="A158" s="540"/>
      <c r="B158" s="541"/>
      <c r="C158" s="542"/>
      <c r="D158" s="537"/>
      <c r="E158" s="1294"/>
      <c r="F158" s="1295"/>
      <c r="G158" s="541"/>
      <c r="H158" s="541" t="s">
        <v>328</v>
      </c>
      <c r="I158" s="544"/>
      <c r="J158" s="1330" t="s">
        <v>429</v>
      </c>
      <c r="K158" s="1331"/>
      <c r="L158" s="1284" t="s">
        <v>313</v>
      </c>
      <c r="M158" s="1285"/>
      <c r="N158" s="408"/>
    </row>
    <row r="159" spans="1:14" ht="10.5" hidden="1" customHeight="1">
      <c r="A159" s="540"/>
      <c r="B159" s="541"/>
      <c r="C159" s="542"/>
      <c r="D159" s="537"/>
      <c r="E159" s="1294"/>
      <c r="F159" s="1295"/>
      <c r="G159" s="541"/>
      <c r="I159" s="539"/>
      <c r="J159" s="1330" t="s">
        <v>332</v>
      </c>
      <c r="K159" s="1331"/>
      <c r="L159" s="1284" t="s">
        <v>313</v>
      </c>
      <c r="M159" s="1285"/>
      <c r="N159" s="408"/>
    </row>
    <row r="160" spans="1:14" ht="10.5" hidden="1" customHeight="1">
      <c r="A160" s="540"/>
      <c r="B160" s="541"/>
      <c r="C160" s="542"/>
      <c r="D160" s="537"/>
      <c r="E160" s="1328"/>
      <c r="F160" s="1329"/>
      <c r="G160" s="537"/>
      <c r="H160" s="541"/>
      <c r="I160" s="544"/>
      <c r="J160" s="1327" t="s">
        <v>335</v>
      </c>
      <c r="K160" s="1307"/>
      <c r="L160" s="1284" t="s">
        <v>313</v>
      </c>
      <c r="M160" s="1285"/>
      <c r="N160" s="408"/>
    </row>
    <row r="161" spans="1:14" ht="11.25" hidden="1" customHeight="1">
      <c r="A161" s="540"/>
      <c r="E161" s="1328"/>
      <c r="F161" s="1329"/>
      <c r="G161" s="537"/>
      <c r="H161" s="541"/>
      <c r="I161" s="544"/>
      <c r="J161" s="1327" t="s">
        <v>338</v>
      </c>
      <c r="K161" s="1307"/>
      <c r="L161" s="1284" t="s">
        <v>313</v>
      </c>
      <c r="M161" s="1285"/>
      <c r="N161" s="408"/>
    </row>
    <row r="162" spans="1:14" ht="17.25" hidden="1" customHeight="1">
      <c r="A162" s="540"/>
      <c r="B162" s="1240" t="s">
        <v>341</v>
      </c>
      <c r="C162" s="1394"/>
      <c r="D162" s="1290"/>
      <c r="E162" s="1811">
        <f>IF(SUM(E152:F157)&gt;0,ROUNDDOWN(SUM(E152:F157),0),"NEANT")</f>
        <v>540</v>
      </c>
      <c r="F162" s="1812"/>
      <c r="G162" s="537"/>
      <c r="H162" s="541"/>
      <c r="I162" s="544"/>
      <c r="J162" s="1327" t="s">
        <v>340</v>
      </c>
      <c r="K162" s="1307"/>
      <c r="L162" s="1308" t="s">
        <v>313</v>
      </c>
      <c r="M162" s="1285"/>
      <c r="N162" s="408"/>
    </row>
    <row r="163" spans="1:14" ht="11.25" hidden="1" customHeight="1">
      <c r="A163" s="540"/>
      <c r="B163" s="541"/>
      <c r="C163" s="541"/>
      <c r="D163" s="541"/>
      <c r="E163" s="551"/>
      <c r="F163" s="552"/>
      <c r="G163" s="537" t="s">
        <v>339</v>
      </c>
      <c r="H163" s="541"/>
      <c r="I163" s="544"/>
      <c r="J163" s="553"/>
      <c r="K163" s="554"/>
      <c r="L163" s="1308" t="s">
        <v>313</v>
      </c>
      <c r="M163" s="1285"/>
      <c r="N163" s="408"/>
    </row>
    <row r="164" spans="1:14" ht="9.75" hidden="1" customHeight="1" thickBot="1">
      <c r="A164" s="1808"/>
      <c r="B164" s="1809"/>
      <c r="C164" s="1809"/>
      <c r="D164" s="1810"/>
      <c r="E164" s="1322"/>
      <c r="F164" s="1323"/>
      <c r="G164" s="1795"/>
      <c r="H164" s="1796"/>
      <c r="I164" s="1797"/>
      <c r="J164" s="1306"/>
      <c r="K164" s="1307"/>
      <c r="L164" s="1309"/>
      <c r="M164" s="1310"/>
      <c r="N164" s="408"/>
    </row>
    <row r="165" spans="1:14" ht="8.25" hidden="1" customHeight="1">
      <c r="A165" s="555"/>
      <c r="B165" s="556"/>
      <c r="C165" s="556"/>
      <c r="D165" s="556"/>
      <c r="E165" s="1804"/>
      <c r="F165" s="1804"/>
      <c r="G165" s="555"/>
      <c r="H165" s="557"/>
      <c r="I165" s="557"/>
      <c r="J165" s="1813"/>
      <c r="K165" s="1814"/>
      <c r="L165" s="1800"/>
      <c r="M165" s="1800"/>
      <c r="N165" s="408"/>
    </row>
    <row r="166" spans="1:14" ht="9.75" hidden="1" customHeight="1" thickBot="1">
      <c r="A166" s="425"/>
      <c r="B166" s="425"/>
      <c r="C166" s="425"/>
      <c r="D166" s="425"/>
      <c r="E166" s="425"/>
      <c r="F166" s="425"/>
      <c r="G166" s="425"/>
      <c r="H166" s="425"/>
      <c r="I166" s="425"/>
      <c r="J166" s="425"/>
      <c r="K166" s="425"/>
      <c r="L166" s="425"/>
      <c r="M166" s="425"/>
      <c r="N166" s="408"/>
    </row>
    <row r="167" spans="1:14" ht="14.25" hidden="1" customHeight="1" thickBot="1">
      <c r="A167" s="410"/>
      <c r="B167" s="410"/>
      <c r="C167" s="410"/>
      <c r="D167" s="410"/>
      <c r="E167" s="410"/>
      <c r="F167" s="410"/>
      <c r="G167" s="410"/>
      <c r="H167" s="1423" t="s">
        <v>224</v>
      </c>
      <c r="I167" s="1424"/>
      <c r="J167" s="1424"/>
      <c r="K167" s="1425"/>
      <c r="L167" s="458" t="s">
        <v>411</v>
      </c>
      <c r="M167" s="407"/>
      <c r="N167" s="408"/>
    </row>
    <row r="168" spans="1:14" ht="14.25" hidden="1" customHeight="1">
      <c r="A168" s="1286" t="s">
        <v>226</v>
      </c>
      <c r="B168" s="1287"/>
      <c r="C168" s="1288"/>
      <c r="D168" s="459" t="s">
        <v>227</v>
      </c>
      <c r="E168" s="460">
        <f>'SAISIE POUR G50'!G1</f>
        <v>2021</v>
      </c>
      <c r="F168" s="461"/>
      <c r="G168" s="410"/>
      <c r="H168" s="1249" t="s">
        <v>228</v>
      </c>
      <c r="I168" s="1250"/>
      <c r="J168" s="1250"/>
      <c r="K168" s="1251"/>
      <c r="L168" s="462" t="s">
        <v>438</v>
      </c>
      <c r="M168" s="410"/>
      <c r="N168" s="408"/>
    </row>
    <row r="169" spans="1:14" ht="14.25" hidden="1" customHeight="1">
      <c r="A169" s="1292" t="s">
        <v>229</v>
      </c>
      <c r="B169" s="1287"/>
      <c r="C169" s="1288"/>
      <c r="D169" s="463"/>
      <c r="E169" s="464"/>
      <c r="F169" s="465"/>
      <c r="G169" s="410"/>
      <c r="H169" s="1231" t="s">
        <v>230</v>
      </c>
      <c r="I169" s="1232"/>
      <c r="J169" s="1232"/>
      <c r="K169" s="1233"/>
      <c r="L169" s="466" t="s">
        <v>412</v>
      </c>
      <c r="M169" s="410"/>
      <c r="N169" s="408"/>
    </row>
    <row r="170" spans="1:14" ht="14.25" hidden="1" customHeight="1">
      <c r="A170" s="467" t="s">
        <v>231</v>
      </c>
      <c r="B170" s="1240" t="str">
        <f>'SAISIE POUR G50'!N23</f>
        <v>B</v>
      </c>
      <c r="C170" s="1241"/>
      <c r="D170" s="468" t="s">
        <v>232</v>
      </c>
      <c r="E170" s="1242" t="str">
        <f>E4</f>
        <v>FEVRIER</v>
      </c>
      <c r="F170" s="1243"/>
      <c r="G170" s="410"/>
      <c r="H170" s="1231" t="s">
        <v>233</v>
      </c>
      <c r="I170" s="1232"/>
      <c r="J170" s="1232"/>
      <c r="K170" s="1233"/>
      <c r="L170" s="469" t="s">
        <v>413</v>
      </c>
      <c r="M170" s="410"/>
      <c r="N170" s="408"/>
    </row>
    <row r="171" spans="1:14" s="777" customFormat="1" ht="14.25" hidden="1" customHeight="1" thickBot="1">
      <c r="A171" s="1692" t="s">
        <v>234</v>
      </c>
      <c r="B171" s="1693"/>
      <c r="C171" s="1694"/>
      <c r="D171" s="771" t="s">
        <v>235</v>
      </c>
      <c r="E171" s="772" t="s">
        <v>236</v>
      </c>
      <c r="F171" s="773"/>
      <c r="G171" s="774"/>
      <c r="H171" s="1678" t="s">
        <v>237</v>
      </c>
      <c r="I171" s="1679"/>
      <c r="J171" s="1679"/>
      <c r="K171" s="1680"/>
      <c r="L171" s="775" t="s">
        <v>414</v>
      </c>
      <c r="M171" s="774"/>
      <c r="N171" s="776"/>
    </row>
    <row r="172" spans="1:14" s="777" customFormat="1" ht="13.5" hidden="1" customHeight="1" thickBot="1">
      <c r="A172" s="778" t="s">
        <v>238</v>
      </c>
      <c r="B172" s="1726" t="str">
        <f>'SAISIE POUR G50'!P23</f>
        <v>B</v>
      </c>
      <c r="C172" s="1729"/>
      <c r="D172" s="774"/>
      <c r="E172" s="774"/>
      <c r="F172" s="779"/>
      <c r="G172" s="774"/>
      <c r="H172" s="780"/>
      <c r="I172" s="780"/>
      <c r="J172" s="780"/>
      <c r="K172" s="780"/>
      <c r="L172" s="775" t="s">
        <v>415</v>
      </c>
      <c r="M172" s="774"/>
      <c r="N172" s="776"/>
    </row>
    <row r="173" spans="1:14" s="777" customFormat="1" ht="13.5" hidden="1" customHeight="1">
      <c r="A173" s="774"/>
      <c r="B173" s="781" t="s">
        <v>239</v>
      </c>
      <c r="C173" s="782"/>
      <c r="D173" s="1714" t="s">
        <v>240</v>
      </c>
      <c r="E173" s="1715"/>
      <c r="F173" s="1716"/>
      <c r="G173" s="774"/>
      <c r="H173" s="783" t="s">
        <v>241</v>
      </c>
      <c r="I173" s="1801" t="str">
        <f>$I$7</f>
        <v>ENTR</v>
      </c>
      <c r="J173" s="1715"/>
      <c r="K173" s="1716"/>
      <c r="L173" s="775" t="s">
        <v>416</v>
      </c>
      <c r="M173" s="774"/>
      <c r="N173" s="776"/>
    </row>
    <row r="174" spans="1:14" s="777" customFormat="1" ht="11.25" hidden="1" customHeight="1" thickBot="1">
      <c r="A174" s="784" t="s">
        <v>238</v>
      </c>
      <c r="B174" s="1793" t="str">
        <f>'SAISIE POUR G50'!N24</f>
        <v>B</v>
      </c>
      <c r="C174" s="1794"/>
      <c r="D174" s="1805" t="s">
        <v>242</v>
      </c>
      <c r="E174" s="1806"/>
      <c r="F174" s="1807"/>
      <c r="G174" s="774"/>
      <c r="H174" s="785"/>
      <c r="I174" s="786"/>
      <c r="J174" s="786"/>
      <c r="K174" s="787"/>
      <c r="L174" s="775" t="s">
        <v>417</v>
      </c>
      <c r="M174" s="774"/>
      <c r="N174" s="776"/>
    </row>
    <row r="175" spans="1:14" s="777" customFormat="1" ht="13.5" hidden="1" customHeight="1">
      <c r="A175" s="788" t="s">
        <v>243</v>
      </c>
      <c r="B175" s="1719" t="str">
        <f>'SAISIE POUR G50'!P24</f>
        <v>B</v>
      </c>
      <c r="C175" s="1720"/>
      <c r="D175" s="774"/>
      <c r="E175" s="789"/>
      <c r="F175" s="779"/>
      <c r="G175" s="774"/>
      <c r="H175" s="790" t="s">
        <v>244</v>
      </c>
      <c r="I175" s="1791" t="str">
        <f>$I$9</f>
        <v>ENTR DE TRAVAUX URBAINS ET D'HYGIENE PUBLIQUE</v>
      </c>
      <c r="J175" s="1792"/>
      <c r="K175" s="791"/>
      <c r="L175" s="775"/>
      <c r="M175" s="774"/>
      <c r="N175" s="776"/>
    </row>
    <row r="176" spans="1:14" s="777" customFormat="1" ht="14.25" hidden="1" customHeight="1">
      <c r="A176" s="792" t="s">
        <v>10</v>
      </c>
      <c r="B176" s="1721"/>
      <c r="C176" s="1722"/>
      <c r="D176" s="1723"/>
      <c r="E176" s="793"/>
      <c r="F176" s="781"/>
      <c r="G176" s="774"/>
      <c r="H176" s="790" t="s">
        <v>246</v>
      </c>
      <c r="I176" s="1685" t="str">
        <f>$I$10</f>
        <v>Theniet El Had, Theniet El Had</v>
      </c>
      <c r="J176" s="1686"/>
      <c r="K176" s="1687"/>
      <c r="M176" s="774"/>
      <c r="N176" s="776"/>
    </row>
    <row r="177" spans="1:14" s="777" customFormat="1" ht="14.25" hidden="1" customHeight="1" thickBot="1">
      <c r="A177" s="792" t="s">
        <v>248</v>
      </c>
      <c r="B177" s="1721"/>
      <c r="C177" s="1722"/>
      <c r="D177" s="1723"/>
      <c r="E177" s="793"/>
      <c r="F177" s="794"/>
      <c r="G177" s="774"/>
      <c r="H177" s="795"/>
      <c r="I177" s="796"/>
      <c r="J177" s="797"/>
      <c r="K177" s="798"/>
      <c r="L177" s="799" t="s">
        <v>247</v>
      </c>
      <c r="M177" s="774"/>
      <c r="N177" s="776"/>
    </row>
    <row r="178" spans="1:14" s="777" customFormat="1" ht="14.25" hidden="1" customHeight="1">
      <c r="A178" s="800" t="s">
        <v>249</v>
      </c>
      <c r="B178" s="1354" t="str">
        <f>'SAISIE POUR G50'!N25</f>
        <v>B</v>
      </c>
      <c r="C178" s="1355"/>
      <c r="D178" s="1356"/>
      <c r="E178" s="801"/>
      <c r="F178" s="779"/>
      <c r="G178" s="774"/>
      <c r="H178" s="802"/>
      <c r="I178" s="803"/>
      <c r="J178" s="802"/>
      <c r="K178" s="802"/>
      <c r="L178" s="804"/>
      <c r="M178" s="805"/>
      <c r="N178" s="776"/>
    </row>
    <row r="179" spans="1:14" s="777" customFormat="1" ht="12" hidden="1" customHeight="1" thickBot="1">
      <c r="A179" s="780"/>
      <c r="B179" s="780"/>
      <c r="C179" s="780"/>
      <c r="D179" s="780"/>
      <c r="E179" s="780"/>
      <c r="F179" s="780"/>
      <c r="G179" s="780"/>
      <c r="H179" s="1799">
        <f>'SAISIE POUR G50'!N26</f>
        <v>0</v>
      </c>
      <c r="I179" s="1799"/>
      <c r="J179" s="1799"/>
      <c r="K179" s="1799"/>
      <c r="L179" s="780"/>
      <c r="M179" s="780"/>
      <c r="N179" s="776"/>
    </row>
    <row r="180" spans="1:14" s="777" customFormat="1" ht="13.5" hidden="1" customHeight="1">
      <c r="A180" s="806"/>
      <c r="B180" s="806"/>
      <c r="C180" s="806"/>
      <c r="D180" s="807" t="s">
        <v>439</v>
      </c>
      <c r="E180" s="807"/>
      <c r="F180" s="807"/>
      <c r="G180" s="807"/>
      <c r="H180" s="807"/>
      <c r="I180" s="807"/>
      <c r="J180" s="806">
        <f>'SAISIE POUR G50'!Q17</f>
        <v>0.02</v>
      </c>
      <c r="K180" s="808"/>
      <c r="L180" s="809"/>
      <c r="M180" s="780"/>
      <c r="N180" s="776"/>
    </row>
    <row r="181" spans="1:14" s="777" customFormat="1" ht="11.25" hidden="1" customHeight="1">
      <c r="A181" s="1717" t="s">
        <v>251</v>
      </c>
      <c r="B181" s="1684"/>
      <c r="C181" s="810"/>
      <c r="D181" s="811"/>
      <c r="E181" s="812" t="s">
        <v>252</v>
      </c>
      <c r="F181" s="811"/>
      <c r="G181" s="811"/>
      <c r="H181" s="813"/>
      <c r="I181" s="1737" t="s">
        <v>253</v>
      </c>
      <c r="J181" s="1738"/>
      <c r="K181" s="1690" t="s">
        <v>254</v>
      </c>
      <c r="L181" s="1691"/>
      <c r="M181" s="780"/>
      <c r="N181" s="776"/>
    </row>
    <row r="182" spans="1:14" s="777" customFormat="1" ht="11.25" hidden="1" customHeight="1">
      <c r="A182" s="814"/>
      <c r="B182" s="815"/>
      <c r="C182" s="816"/>
      <c r="D182" s="817"/>
      <c r="E182" s="817"/>
      <c r="F182" s="817"/>
      <c r="G182" s="817"/>
      <c r="H182" s="818"/>
      <c r="I182" s="819" t="s">
        <v>255</v>
      </c>
      <c r="J182" s="820" t="s">
        <v>82</v>
      </c>
      <c r="K182" s="1775" t="s">
        <v>256</v>
      </c>
      <c r="L182" s="1776"/>
      <c r="M182" s="780"/>
      <c r="N182" s="776"/>
    </row>
    <row r="183" spans="1:14" s="777" customFormat="1" ht="12" hidden="1" customHeight="1">
      <c r="A183" s="1357" t="s">
        <v>257</v>
      </c>
      <c r="B183" s="1358"/>
      <c r="C183" s="1735" t="s">
        <v>430</v>
      </c>
      <c r="D183" s="1736"/>
      <c r="E183" s="1736"/>
      <c r="F183" s="1736"/>
      <c r="G183" s="1736"/>
      <c r="H183" s="821">
        <f>'SAISIE POUR G50'!O17</f>
        <v>0.5</v>
      </c>
      <c r="I183" s="822">
        <f>'SAISIE POUR G50'!P17</f>
        <v>0</v>
      </c>
      <c r="J183" s="823">
        <f>I183-(I183*H183)</f>
        <v>0</v>
      </c>
      <c r="K183" s="1681">
        <f>ROUNDDOWN(J183*J180,0)</f>
        <v>0</v>
      </c>
      <c r="L183" s="1682"/>
      <c r="M183" s="780"/>
      <c r="N183" s="776"/>
    </row>
    <row r="184" spans="1:14" s="777" customFormat="1" ht="12" hidden="1" customHeight="1">
      <c r="A184" s="1683" t="s">
        <v>259</v>
      </c>
      <c r="B184" s="1684"/>
      <c r="C184" s="1688" t="s">
        <v>419</v>
      </c>
      <c r="D184" s="1689"/>
      <c r="E184" s="1689"/>
      <c r="F184" s="1689"/>
      <c r="G184" s="1689"/>
      <c r="H184" s="821">
        <f>'SAISIE POUR G50'!O18</f>
        <v>0.25</v>
      </c>
      <c r="I184" s="822">
        <f>'SAISIE POUR G50'!P18</f>
        <v>0</v>
      </c>
      <c r="J184" s="823">
        <f>I184-(I184*H184)</f>
        <v>0</v>
      </c>
      <c r="K184" s="1681">
        <f>ROUNDDOWN(J184*J180,0)</f>
        <v>0</v>
      </c>
      <c r="L184" s="1682"/>
      <c r="M184" s="780"/>
      <c r="N184" s="776"/>
    </row>
    <row r="185" spans="1:14" s="777" customFormat="1" ht="12" hidden="1" customHeight="1">
      <c r="A185" s="1683" t="s">
        <v>260</v>
      </c>
      <c r="B185" s="1684"/>
      <c r="C185" s="1688" t="s">
        <v>261</v>
      </c>
      <c r="D185" s="1689"/>
      <c r="E185" s="1689"/>
      <c r="F185" s="1689"/>
      <c r="G185" s="1689"/>
      <c r="H185" s="824"/>
      <c r="I185" s="822">
        <f>'SAISIE POUR G50'!P19</f>
        <v>0</v>
      </c>
      <c r="J185" s="823">
        <f>I185</f>
        <v>0</v>
      </c>
      <c r="K185" s="1681">
        <f>ROUNDDOWN(J185*J180,0)</f>
        <v>0</v>
      </c>
      <c r="L185" s="1682"/>
      <c r="M185" s="780"/>
      <c r="N185" s="776"/>
    </row>
    <row r="186" spans="1:14" s="777" customFormat="1" ht="12" hidden="1" customHeight="1">
      <c r="A186" s="1683" t="s">
        <v>262</v>
      </c>
      <c r="B186" s="1684"/>
      <c r="C186" s="1688" t="s">
        <v>263</v>
      </c>
      <c r="D186" s="1689"/>
      <c r="E186" s="1689"/>
      <c r="F186" s="1689"/>
      <c r="G186" s="1689"/>
      <c r="H186" s="824"/>
      <c r="I186" s="822">
        <f>'SAISIE POUR G50'!P20</f>
        <v>0</v>
      </c>
      <c r="J186" s="823">
        <f>I186</f>
        <v>0</v>
      </c>
      <c r="K186" s="1681">
        <f>ROUNDDOWN(J186*H186,0)</f>
        <v>0</v>
      </c>
      <c r="L186" s="1682"/>
      <c r="M186" s="780"/>
      <c r="N186" s="776"/>
    </row>
    <row r="187" spans="1:14" s="777" customFormat="1" ht="12" hidden="1" customHeight="1">
      <c r="A187" s="1683" t="s">
        <v>264</v>
      </c>
      <c r="B187" s="1684"/>
      <c r="C187" s="1688" t="s">
        <v>265</v>
      </c>
      <c r="D187" s="1689"/>
      <c r="E187" s="1689"/>
      <c r="F187" s="1689"/>
      <c r="G187" s="1689"/>
      <c r="H187" s="1777"/>
      <c r="I187" s="822">
        <f>'SAISIE POUR G50'!P21</f>
        <v>0</v>
      </c>
      <c r="J187" s="823">
        <f>I187</f>
        <v>0</v>
      </c>
      <c r="K187" s="1681">
        <f>ROUNDDOWN(J187*J180,0)</f>
        <v>0</v>
      </c>
      <c r="L187" s="1682"/>
      <c r="M187" s="780"/>
      <c r="N187" s="776"/>
    </row>
    <row r="188" spans="1:14" s="777" customFormat="1" ht="16.5" hidden="1" thickBot="1">
      <c r="A188" s="825">
        <v>1</v>
      </c>
      <c r="B188" s="1746" t="s">
        <v>266</v>
      </c>
      <c r="C188" s="1747"/>
      <c r="D188" s="1747"/>
      <c r="E188" s="1747"/>
      <c r="F188" s="1748"/>
      <c r="G188" s="826"/>
      <c r="H188" s="827" t="s">
        <v>267</v>
      </c>
      <c r="I188" s="828">
        <f>SUM(I183:I187)</f>
        <v>0</v>
      </c>
      <c r="J188" s="828">
        <f>SUM(J183:J187)</f>
        <v>0</v>
      </c>
      <c r="K188" s="1696" t="str">
        <f>IF(SUM(K183:L187)&gt;0,ROUNDDOWN(SUM(K183:L187),0),"NEANT")</f>
        <v>NEANT</v>
      </c>
      <c r="L188" s="1697"/>
      <c r="M188" s="780"/>
      <c r="N188" s="776"/>
    </row>
    <row r="189" spans="1:14" s="777" customFormat="1" ht="4.5" hidden="1" customHeight="1" thickBot="1">
      <c r="A189" s="829"/>
      <c r="B189" s="829"/>
      <c r="C189" s="830"/>
      <c r="D189" s="829"/>
      <c r="E189" s="829"/>
      <c r="F189" s="829"/>
      <c r="G189" s="829"/>
      <c r="H189" s="829"/>
      <c r="I189" s="829"/>
      <c r="J189" s="829"/>
      <c r="K189" s="829"/>
      <c r="L189" s="831"/>
      <c r="M189" s="780"/>
      <c r="N189" s="776"/>
    </row>
    <row r="190" spans="1:14" s="777" customFormat="1" ht="13.5" hidden="1" customHeight="1">
      <c r="A190" s="1756" t="s">
        <v>277</v>
      </c>
      <c r="B190" s="1757"/>
      <c r="C190" s="1757"/>
      <c r="D190" s="1757"/>
      <c r="E190" s="1757"/>
      <c r="F190" s="1757"/>
      <c r="G190" s="1757"/>
      <c r="H190" s="1757"/>
      <c r="I190" s="1757"/>
      <c r="J190" s="1757"/>
      <c r="K190" s="1757"/>
      <c r="L190" s="1758"/>
      <c r="M190" s="780"/>
      <c r="N190" s="776"/>
    </row>
    <row r="191" spans="1:14" s="777" customFormat="1" ht="13.5" hidden="1" customHeight="1">
      <c r="A191" s="1744" t="s">
        <v>251</v>
      </c>
      <c r="B191" s="1745"/>
      <c r="C191" s="1741" t="s">
        <v>278</v>
      </c>
      <c r="D191" s="1742"/>
      <c r="E191" s="1720"/>
      <c r="F191" s="1720"/>
      <c r="G191" s="1720"/>
      <c r="H191" s="1720"/>
      <c r="I191" s="1743"/>
      <c r="J191" s="832" t="s">
        <v>420</v>
      </c>
      <c r="K191" s="833" t="s">
        <v>80</v>
      </c>
      <c r="L191" s="834" t="s">
        <v>168</v>
      </c>
      <c r="M191" s="780"/>
      <c r="N191" s="776"/>
    </row>
    <row r="192" spans="1:14" s="777" customFormat="1" ht="13.5" hidden="1" customHeight="1">
      <c r="A192" s="1802" t="s">
        <v>281</v>
      </c>
      <c r="B192" s="1803"/>
      <c r="C192" s="1766" t="s">
        <v>421</v>
      </c>
      <c r="D192" s="1736"/>
      <c r="E192" s="1736"/>
      <c r="F192" s="1736"/>
      <c r="G192" s="1736"/>
      <c r="H192" s="1736"/>
      <c r="I192" s="1767"/>
      <c r="J192" s="835">
        <v>0</v>
      </c>
      <c r="K192" s="836" t="s">
        <v>165</v>
      </c>
      <c r="L192" s="837">
        <v>0</v>
      </c>
      <c r="M192" s="780"/>
      <c r="N192" s="776"/>
    </row>
    <row r="193" spans="1:14" s="777" customFormat="1" ht="13.5" hidden="1" customHeight="1">
      <c r="A193" s="1764" t="s">
        <v>285</v>
      </c>
      <c r="B193" s="1765"/>
      <c r="C193" s="1787" t="s">
        <v>422</v>
      </c>
      <c r="D193" s="1689"/>
      <c r="E193" s="1689"/>
      <c r="F193" s="1689"/>
      <c r="G193" s="1689"/>
      <c r="H193" s="1689"/>
      <c r="I193" s="1788"/>
      <c r="J193" s="835">
        <v>0</v>
      </c>
      <c r="K193" s="838">
        <f>'SAISIE POUR G50'!E227</f>
        <v>0</v>
      </c>
      <c r="L193" s="839">
        <v>0</v>
      </c>
      <c r="M193" s="780"/>
      <c r="N193" s="776"/>
    </row>
    <row r="194" spans="1:14" s="777" customFormat="1" ht="13.5" hidden="1" customHeight="1">
      <c r="A194" s="1764" t="s">
        <v>286</v>
      </c>
      <c r="B194" s="1765"/>
      <c r="C194" s="1784" t="s">
        <v>423</v>
      </c>
      <c r="D194" s="1785"/>
      <c r="E194" s="1785"/>
      <c r="F194" s="1785"/>
      <c r="G194" s="1785"/>
      <c r="H194" s="1785"/>
      <c r="I194" s="1786"/>
      <c r="J194" s="835">
        <v>0</v>
      </c>
      <c r="K194" s="838">
        <v>0.24</v>
      </c>
      <c r="L194" s="839">
        <v>0</v>
      </c>
      <c r="M194" s="780"/>
      <c r="N194" s="776"/>
    </row>
    <row r="195" spans="1:14" s="777" customFormat="1" ht="14.25" hidden="1" customHeight="1" thickBot="1">
      <c r="A195" s="840">
        <v>3</v>
      </c>
      <c r="B195" s="1778" t="s">
        <v>288</v>
      </c>
      <c r="C195" s="1779"/>
      <c r="D195" s="1779"/>
      <c r="E195" s="1779"/>
      <c r="F195" s="1779"/>
      <c r="G195" s="1779"/>
      <c r="H195" s="1780"/>
      <c r="I195" s="841" t="s">
        <v>289</v>
      </c>
      <c r="J195" s="842">
        <f>SUM(J192:J194)</f>
        <v>0</v>
      </c>
      <c r="K195" s="843"/>
      <c r="L195" s="844" t="str">
        <f>IF(SUM(L192:L194)&gt;0,ROUNDDOWN(SUM(L192:L194),0),"NEANT")</f>
        <v>NEANT</v>
      </c>
      <c r="M195" s="780"/>
      <c r="N195" s="776"/>
    </row>
    <row r="196" spans="1:14" s="777" customFormat="1" ht="4.5" hidden="1" customHeight="1" thickBot="1">
      <c r="A196" s="780"/>
      <c r="B196" s="780"/>
      <c r="C196" s="780"/>
      <c r="D196" s="780"/>
      <c r="E196" s="780"/>
      <c r="F196" s="780"/>
      <c r="G196" s="780"/>
      <c r="H196" s="780"/>
      <c r="I196" s="780"/>
      <c r="J196" s="780"/>
      <c r="K196" s="780"/>
      <c r="L196" s="780"/>
      <c r="M196" s="780"/>
      <c r="N196" s="776"/>
    </row>
    <row r="197" spans="1:14" s="777" customFormat="1" hidden="1">
      <c r="A197" s="845"/>
      <c r="B197" s="846"/>
      <c r="C197" s="846" t="s">
        <v>297</v>
      </c>
      <c r="D197" s="846"/>
      <c r="E197" s="846"/>
      <c r="F197" s="847"/>
      <c r="G197" s="1781" t="s">
        <v>298</v>
      </c>
      <c r="H197" s="1782"/>
      <c r="I197" s="1783"/>
      <c r="J197" s="1781" t="s">
        <v>299</v>
      </c>
      <c r="K197" s="1816"/>
      <c r="L197" s="1759" t="s">
        <v>300</v>
      </c>
      <c r="M197" s="1760"/>
      <c r="N197" s="776"/>
    </row>
    <row r="198" spans="1:14" s="777" customFormat="1" ht="9.75" hidden="1" customHeight="1">
      <c r="A198" s="848"/>
      <c r="B198" s="849"/>
      <c r="C198" s="849"/>
      <c r="D198" s="850"/>
      <c r="E198" s="1763" t="str">
        <f>"            -"</f>
        <v xml:space="preserve">            -</v>
      </c>
      <c r="F198" s="1762"/>
      <c r="G198" s="851"/>
      <c r="H198" s="852"/>
      <c r="I198" s="853"/>
      <c r="J198" s="1761" t="s">
        <v>424</v>
      </c>
      <c r="K198" s="1762"/>
      <c r="L198" s="1698" t="s">
        <v>301</v>
      </c>
      <c r="M198" s="1699"/>
      <c r="N198" s="776"/>
    </row>
    <row r="199" spans="1:14" s="777" customFormat="1" ht="14.25" hidden="1" customHeight="1">
      <c r="A199" s="854" t="s">
        <v>302</v>
      </c>
      <c r="B199" s="855"/>
      <c r="C199" s="856" t="s">
        <v>303</v>
      </c>
      <c r="D199" s="857"/>
      <c r="E199" s="1752" t="str">
        <f>IF($K188="NEANT",E198,$K188)</f>
        <v xml:space="preserve">            -</v>
      </c>
      <c r="F199" s="1753"/>
      <c r="G199" s="858"/>
      <c r="H199" s="855" t="s">
        <v>304</v>
      </c>
      <c r="I199" s="859"/>
      <c r="J199" s="1739" t="s">
        <v>305</v>
      </c>
      <c r="K199" s="1740"/>
      <c r="L199" s="1698" t="s">
        <v>306</v>
      </c>
      <c r="M199" s="1699"/>
      <c r="N199" s="776"/>
    </row>
    <row r="200" spans="1:14" s="777" customFormat="1" ht="12" hidden="1" customHeight="1">
      <c r="A200" s="854"/>
      <c r="B200" s="855"/>
      <c r="C200" s="856"/>
      <c r="D200" s="860"/>
      <c r="E200" s="1750"/>
      <c r="F200" s="1751"/>
      <c r="G200" s="858"/>
      <c r="H200" s="855" t="s">
        <v>309</v>
      </c>
      <c r="I200" s="859"/>
      <c r="J200" s="1739" t="s">
        <v>425</v>
      </c>
      <c r="K200" s="1740"/>
      <c r="L200" s="1772" t="s">
        <v>310</v>
      </c>
      <c r="M200" s="1699"/>
      <c r="N200" s="776"/>
    </row>
    <row r="201" spans="1:14" s="777" customFormat="1" ht="12" hidden="1" customHeight="1">
      <c r="A201" s="854" t="s">
        <v>314</v>
      </c>
      <c r="B201" s="855"/>
      <c r="C201" s="856" t="s">
        <v>315</v>
      </c>
      <c r="D201" s="857"/>
      <c r="E201" s="1754">
        <f>L192</f>
        <v>0</v>
      </c>
      <c r="F201" s="1755"/>
      <c r="G201" s="858"/>
      <c r="H201" s="855" t="s">
        <v>311</v>
      </c>
      <c r="I201" s="861"/>
      <c r="J201" s="1739" t="s">
        <v>426</v>
      </c>
      <c r="K201" s="1740"/>
      <c r="L201" s="1698" t="s">
        <v>313</v>
      </c>
      <c r="M201" s="1699"/>
      <c r="N201" s="776"/>
    </row>
    <row r="202" spans="1:14" s="777" customFormat="1" ht="12" hidden="1" customHeight="1">
      <c r="A202" s="854" t="s">
        <v>427</v>
      </c>
      <c r="B202" s="855"/>
      <c r="C202" s="856" t="s">
        <v>318</v>
      </c>
      <c r="D202" s="860"/>
      <c r="E202" s="1750">
        <f>L193</f>
        <v>0</v>
      </c>
      <c r="F202" s="1751"/>
      <c r="G202" s="858"/>
      <c r="H202" s="855" t="s">
        <v>316</v>
      </c>
      <c r="I202" s="859"/>
      <c r="J202" s="1739" t="s">
        <v>320</v>
      </c>
      <c r="K202" s="1740"/>
      <c r="L202" s="1698" t="s">
        <v>313</v>
      </c>
      <c r="M202" s="1699"/>
      <c r="N202" s="776"/>
    </row>
    <row r="203" spans="1:14" s="777" customFormat="1" ht="12" hidden="1" customHeight="1">
      <c r="A203" s="854" t="s">
        <v>428</v>
      </c>
      <c r="B203" s="855"/>
      <c r="C203" s="856" t="s">
        <v>322</v>
      </c>
      <c r="D203" s="860"/>
      <c r="E203" s="1754">
        <f>L194</f>
        <v>0</v>
      </c>
      <c r="F203" s="1755"/>
      <c r="G203" s="862"/>
      <c r="H203" s="863" t="s">
        <v>319</v>
      </c>
      <c r="I203" s="864" t="str">
        <f>IDENTIFICATION!D12</f>
        <v>Theniet El Had</v>
      </c>
      <c r="J203" s="1773" t="s">
        <v>324</v>
      </c>
      <c r="K203" s="1774"/>
      <c r="L203" s="1698" t="s">
        <v>313</v>
      </c>
      <c r="M203" s="1699"/>
      <c r="N203" s="776"/>
    </row>
    <row r="204" spans="1:14" s="777" customFormat="1" ht="12" hidden="1" customHeight="1">
      <c r="A204" s="854"/>
      <c r="B204" s="855"/>
      <c r="C204" s="856"/>
      <c r="D204" s="865"/>
      <c r="E204" s="1789"/>
      <c r="F204" s="1790"/>
      <c r="G204" s="866"/>
      <c r="H204" s="863" t="s">
        <v>323</v>
      </c>
      <c r="I204" s="867">
        <f ca="1">TODAY()</f>
        <v>44498</v>
      </c>
      <c r="J204" s="1773" t="s">
        <v>327</v>
      </c>
      <c r="K204" s="1774"/>
      <c r="L204" s="1698" t="s">
        <v>313</v>
      </c>
      <c r="M204" s="1699"/>
      <c r="N204" s="776"/>
    </row>
    <row r="205" spans="1:14" s="777" customFormat="1" ht="12" hidden="1" customHeight="1">
      <c r="A205" s="854"/>
      <c r="B205" s="855"/>
      <c r="C205" s="856"/>
      <c r="D205" s="868"/>
      <c r="E205" s="1768"/>
      <c r="F205" s="1769"/>
      <c r="G205" s="858"/>
      <c r="H205" s="855" t="s">
        <v>328</v>
      </c>
      <c r="I205" s="859"/>
      <c r="J205" s="1770" t="s">
        <v>431</v>
      </c>
      <c r="K205" s="1771"/>
      <c r="L205" s="1698" t="s">
        <v>313</v>
      </c>
      <c r="M205" s="1699"/>
      <c r="N205" s="776"/>
    </row>
    <row r="206" spans="1:14" s="777" customFormat="1" ht="12.75" hidden="1" customHeight="1">
      <c r="A206" s="854"/>
      <c r="B206" s="855"/>
      <c r="C206" s="856"/>
      <c r="D206" s="868"/>
      <c r="E206" s="1768"/>
      <c r="F206" s="1769"/>
      <c r="G206" s="858"/>
      <c r="H206" s="869"/>
      <c r="I206" s="861"/>
      <c r="J206" s="1770" t="s">
        <v>332</v>
      </c>
      <c r="K206" s="1771"/>
      <c r="L206" s="1698" t="s">
        <v>313</v>
      </c>
      <c r="M206" s="1699"/>
      <c r="N206" s="776"/>
    </row>
    <row r="207" spans="1:14" s="777" customFormat="1" ht="12.75" hidden="1" customHeight="1">
      <c r="A207" s="854"/>
      <c r="B207" s="855"/>
      <c r="C207" s="856"/>
      <c r="D207" s="868"/>
      <c r="E207" s="1703"/>
      <c r="F207" s="1704"/>
      <c r="G207" s="870"/>
      <c r="H207" s="855"/>
      <c r="I207" s="859"/>
      <c r="J207" s="1739" t="s">
        <v>335</v>
      </c>
      <c r="K207" s="1740"/>
      <c r="L207" s="1698" t="s">
        <v>313</v>
      </c>
      <c r="M207" s="1699"/>
      <c r="N207" s="776"/>
    </row>
    <row r="208" spans="1:14" s="777" customFormat="1" ht="12.75" hidden="1" customHeight="1">
      <c r="A208" s="854"/>
      <c r="E208" s="1703"/>
      <c r="F208" s="1704"/>
      <c r="G208" s="870"/>
      <c r="H208" s="855"/>
      <c r="I208" s="859"/>
      <c r="J208" s="1739" t="s">
        <v>338</v>
      </c>
      <c r="K208" s="1740"/>
      <c r="L208" s="1698" t="s">
        <v>313</v>
      </c>
      <c r="M208" s="1699"/>
      <c r="N208" s="776"/>
    </row>
    <row r="209" spans="1:14" s="777" customFormat="1" ht="12.75" hidden="1" customHeight="1">
      <c r="A209" s="854"/>
      <c r="B209" s="1726" t="s">
        <v>341</v>
      </c>
      <c r="C209" s="1727"/>
      <c r="D209" s="1728"/>
      <c r="E209" s="1724" t="str">
        <f>IF(SUM(E199:F204)&gt;0,ROUNDDOWN(SUM(E199:F204),0),"NEANT")</f>
        <v>NEANT</v>
      </c>
      <c r="F209" s="1725"/>
      <c r="G209" s="870"/>
      <c r="H209" s="855"/>
      <c r="I209" s="859"/>
      <c r="J209" s="1739" t="s">
        <v>340</v>
      </c>
      <c r="K209" s="1740"/>
      <c r="L209" s="1698" t="s">
        <v>313</v>
      </c>
      <c r="M209" s="1699"/>
      <c r="N209" s="776"/>
    </row>
    <row r="210" spans="1:14" s="777" customFormat="1" ht="11.25" hidden="1" customHeight="1">
      <c r="A210" s="854"/>
      <c r="B210" s="855"/>
      <c r="C210" s="855"/>
      <c r="D210" s="855"/>
      <c r="E210" s="871"/>
      <c r="F210" s="872"/>
      <c r="G210" s="870" t="s">
        <v>339</v>
      </c>
      <c r="H210" s="855"/>
      <c r="I210" s="859"/>
      <c r="J210" s="873"/>
      <c r="K210" s="874"/>
      <c r="L210" s="1698" t="s">
        <v>313</v>
      </c>
      <c r="M210" s="1699"/>
      <c r="N210" s="776"/>
    </row>
    <row r="211" spans="1:14" s="777" customFormat="1" ht="11.25" hidden="1" customHeight="1" thickBot="1">
      <c r="A211" s="875"/>
      <c r="B211" s="876"/>
      <c r="C211" s="797"/>
      <c r="D211" s="877"/>
      <c r="E211" s="1707"/>
      <c r="F211" s="1708"/>
      <c r="G211" s="878"/>
      <c r="H211" s="879"/>
      <c r="I211" s="880"/>
      <c r="J211" s="1709"/>
      <c r="K211" s="1710"/>
      <c r="L211" s="1730"/>
      <c r="M211" s="1731"/>
      <c r="N211" s="776"/>
    </row>
    <row r="212" spans="1:14" s="777" customFormat="1" ht="5.25" hidden="1" customHeight="1" thickBot="1">
      <c r="N212" s="776"/>
    </row>
    <row r="213" spans="1:14" s="777" customFormat="1" ht="13.5" hidden="1" customHeight="1" thickBot="1">
      <c r="A213" s="774"/>
      <c r="B213" s="774"/>
      <c r="C213" s="774"/>
      <c r="D213" s="774"/>
      <c r="E213" s="774"/>
      <c r="F213" s="774"/>
      <c r="G213" s="774"/>
      <c r="H213" s="1732" t="s">
        <v>224</v>
      </c>
      <c r="I213" s="1733"/>
      <c r="J213" s="1733"/>
      <c r="K213" s="1734"/>
      <c r="L213" s="812" t="s">
        <v>411</v>
      </c>
      <c r="M213" s="802"/>
      <c r="N213" s="776"/>
    </row>
    <row r="214" spans="1:14" s="777" customFormat="1" ht="13.5" hidden="1" customHeight="1">
      <c r="A214" s="1817" t="s">
        <v>226</v>
      </c>
      <c r="B214" s="1706"/>
      <c r="C214" s="1691"/>
      <c r="D214" s="881" t="s">
        <v>227</v>
      </c>
      <c r="E214" s="882">
        <f>'SAISIE POUR G50'!G1</f>
        <v>2021</v>
      </c>
      <c r="F214" s="883"/>
      <c r="G214" s="774"/>
      <c r="H214" s="1700" t="s">
        <v>228</v>
      </c>
      <c r="I214" s="1701"/>
      <c r="J214" s="1701"/>
      <c r="K214" s="1702"/>
      <c r="L214" s="884" t="s">
        <v>438</v>
      </c>
      <c r="M214" s="774"/>
      <c r="N214" s="776"/>
    </row>
    <row r="215" spans="1:14" s="777" customFormat="1" ht="13.5" hidden="1" customHeight="1">
      <c r="A215" s="1705" t="s">
        <v>229</v>
      </c>
      <c r="B215" s="1706"/>
      <c r="C215" s="1691"/>
      <c r="D215" s="885"/>
      <c r="E215" s="886"/>
      <c r="F215" s="887"/>
      <c r="G215" s="774"/>
      <c r="H215" s="1711" t="s">
        <v>230</v>
      </c>
      <c r="I215" s="1712"/>
      <c r="J215" s="1712"/>
      <c r="K215" s="1713"/>
      <c r="L215" s="888" t="s">
        <v>412</v>
      </c>
      <c r="M215" s="774"/>
      <c r="N215" s="776"/>
    </row>
    <row r="216" spans="1:14" s="777" customFormat="1" ht="13.5" hidden="1" customHeight="1">
      <c r="A216" s="889" t="s">
        <v>231</v>
      </c>
      <c r="B216" s="1726" t="str">
        <f>'SAISIE POUR G50'!N36</f>
        <v>C</v>
      </c>
      <c r="C216" s="1794"/>
      <c r="D216" s="890" t="s">
        <v>232</v>
      </c>
      <c r="E216" s="1818" t="str">
        <f>E4</f>
        <v>FEVRIER</v>
      </c>
      <c r="F216" s="1819"/>
      <c r="G216" s="774"/>
      <c r="H216" s="1711" t="s">
        <v>233</v>
      </c>
      <c r="I216" s="1712"/>
      <c r="J216" s="1712"/>
      <c r="K216" s="1713"/>
      <c r="L216" s="775" t="s">
        <v>413</v>
      </c>
      <c r="M216" s="774"/>
      <c r="N216" s="776"/>
    </row>
    <row r="217" spans="1:14" s="777" customFormat="1" ht="12" hidden="1" customHeight="1" thickBot="1">
      <c r="A217" s="1692" t="s">
        <v>234</v>
      </c>
      <c r="B217" s="1693"/>
      <c r="C217" s="1694"/>
      <c r="D217" s="771" t="s">
        <v>235</v>
      </c>
      <c r="E217" s="772" t="s">
        <v>236</v>
      </c>
      <c r="F217" s="773"/>
      <c r="G217" s="774"/>
      <c r="H217" s="1678" t="s">
        <v>237</v>
      </c>
      <c r="I217" s="1679"/>
      <c r="J217" s="1679"/>
      <c r="K217" s="1680"/>
      <c r="L217" s="775" t="s">
        <v>414</v>
      </c>
      <c r="M217" s="774"/>
      <c r="N217" s="776"/>
    </row>
    <row r="218" spans="1:14" s="777" customFormat="1" ht="12" hidden="1" customHeight="1" thickBot="1">
      <c r="A218" s="778" t="s">
        <v>238</v>
      </c>
      <c r="B218" s="1726" t="str">
        <f>'SAISIE POUR G50'!P36</f>
        <v>C</v>
      </c>
      <c r="C218" s="1729"/>
      <c r="D218" s="774"/>
      <c r="E218" s="774"/>
      <c r="F218" s="779"/>
      <c r="G218" s="774"/>
      <c r="H218" s="780"/>
      <c r="I218" s="780"/>
      <c r="J218" s="780"/>
      <c r="K218" s="780"/>
      <c r="L218" s="775" t="s">
        <v>415</v>
      </c>
      <c r="M218" s="774"/>
      <c r="N218" s="776"/>
    </row>
    <row r="219" spans="1:14" s="777" customFormat="1" ht="12" hidden="1" customHeight="1">
      <c r="A219" s="774"/>
      <c r="B219" s="781" t="s">
        <v>239</v>
      </c>
      <c r="C219" s="782"/>
      <c r="D219" s="1714" t="s">
        <v>240</v>
      </c>
      <c r="E219" s="1715"/>
      <c r="F219" s="1716"/>
      <c r="G219" s="774"/>
      <c r="H219" s="891" t="s">
        <v>241</v>
      </c>
      <c r="I219" s="1820" t="str">
        <f>$I$7</f>
        <v>ENTR</v>
      </c>
      <c r="J219" s="1821"/>
      <c r="K219" s="1822"/>
      <c r="L219" s="775" t="s">
        <v>416</v>
      </c>
      <c r="M219" s="774"/>
      <c r="N219" s="776"/>
    </row>
    <row r="220" spans="1:14" s="777" customFormat="1" ht="12" hidden="1" customHeight="1" thickBot="1">
      <c r="A220" s="784" t="s">
        <v>238</v>
      </c>
      <c r="B220" s="1793" t="str">
        <f>'SAISIE POUR G50'!N37</f>
        <v>C</v>
      </c>
      <c r="C220" s="1794"/>
      <c r="D220" s="1805" t="s">
        <v>242</v>
      </c>
      <c r="E220" s="1806"/>
      <c r="F220" s="1807"/>
      <c r="G220" s="774"/>
      <c r="H220" s="892"/>
      <c r="I220" s="786"/>
      <c r="J220" s="786"/>
      <c r="K220" s="787"/>
      <c r="L220" s="775" t="s">
        <v>417</v>
      </c>
      <c r="M220" s="774"/>
      <c r="N220" s="776"/>
    </row>
    <row r="221" spans="1:14" s="777" customFormat="1" ht="12" hidden="1" customHeight="1">
      <c r="A221" s="788" t="s">
        <v>243</v>
      </c>
      <c r="B221" s="1719" t="str">
        <f>'SAISIE POUR G50'!P37</f>
        <v>C</v>
      </c>
      <c r="C221" s="1720"/>
      <c r="D221" s="774"/>
      <c r="E221" s="789"/>
      <c r="F221" s="779"/>
      <c r="G221" s="774"/>
      <c r="H221" s="893" t="s">
        <v>244</v>
      </c>
      <c r="I221" s="1823" t="str">
        <f>$I$9</f>
        <v>ENTR DE TRAVAUX URBAINS ET D'HYGIENE PUBLIQUE</v>
      </c>
      <c r="J221" s="1824"/>
      <c r="K221" s="791"/>
      <c r="L221" s="775"/>
      <c r="M221" s="774"/>
      <c r="N221" s="776"/>
    </row>
    <row r="222" spans="1:14" s="777" customFormat="1" ht="12" hidden="1" customHeight="1">
      <c r="A222" s="792" t="s">
        <v>10</v>
      </c>
      <c r="B222" s="1721"/>
      <c r="C222" s="1722"/>
      <c r="D222" s="1723"/>
      <c r="E222" s="793"/>
      <c r="F222" s="781"/>
      <c r="G222" s="774"/>
      <c r="H222" s="893" t="s">
        <v>246</v>
      </c>
      <c r="I222" s="1685" t="str">
        <f>$I$10</f>
        <v>Theniet El Had, Theniet El Had</v>
      </c>
      <c r="J222" s="1686"/>
      <c r="K222" s="1687"/>
      <c r="M222" s="774"/>
      <c r="N222" s="776"/>
    </row>
    <row r="223" spans="1:14" s="777" customFormat="1" ht="12" hidden="1" customHeight="1" thickBot="1">
      <c r="A223" s="792" t="s">
        <v>248</v>
      </c>
      <c r="B223" s="1721"/>
      <c r="C223" s="1722"/>
      <c r="D223" s="1723"/>
      <c r="E223" s="793"/>
      <c r="F223" s="794"/>
      <c r="G223" s="774"/>
      <c r="H223" s="795"/>
      <c r="I223" s="796"/>
      <c r="J223" s="797"/>
      <c r="K223" s="798"/>
      <c r="L223" s="799" t="s">
        <v>247</v>
      </c>
      <c r="M223" s="774"/>
      <c r="N223" s="776"/>
    </row>
    <row r="224" spans="1:14" s="777" customFormat="1" ht="12" hidden="1" customHeight="1">
      <c r="A224" s="800" t="s">
        <v>249</v>
      </c>
      <c r="B224" s="1354" t="str">
        <f>'SAISIE POUR G50'!N38</f>
        <v>C</v>
      </c>
      <c r="C224" s="1355"/>
      <c r="D224" s="1356"/>
      <c r="E224" s="801"/>
      <c r="F224" s="779"/>
      <c r="G224" s="774"/>
      <c r="H224" s="802"/>
      <c r="I224" s="803"/>
      <c r="J224" s="802"/>
      <c r="K224" s="802"/>
      <c r="L224" s="804"/>
      <c r="M224" s="805"/>
      <c r="N224" s="776"/>
    </row>
    <row r="225" spans="1:14" s="777" customFormat="1" ht="15" hidden="1" thickBot="1">
      <c r="A225" s="780"/>
      <c r="B225" s="780"/>
      <c r="C225" s="780"/>
      <c r="D225" s="780"/>
      <c r="E225" s="780"/>
      <c r="F225" s="780"/>
      <c r="G225" s="780"/>
      <c r="H225" s="1718">
        <f>'SAISIE POUR G50'!N39</f>
        <v>0</v>
      </c>
      <c r="I225" s="1718"/>
      <c r="J225" s="1718"/>
      <c r="K225" s="1718"/>
      <c r="L225" s="780"/>
      <c r="M225" s="780"/>
      <c r="N225" s="776"/>
    </row>
    <row r="226" spans="1:14" s="777" customFormat="1" ht="12.75" hidden="1" customHeight="1">
      <c r="A226" s="806"/>
      <c r="B226" s="806"/>
      <c r="C226" s="806"/>
      <c r="D226" s="806"/>
      <c r="E226" s="806"/>
      <c r="F226" s="894" t="s">
        <v>439</v>
      </c>
      <c r="G226" s="806"/>
      <c r="H226" s="806"/>
      <c r="I226" s="806"/>
      <c r="J226" s="806">
        <f>'SAISIE POUR G50'!Q30</f>
        <v>0.02</v>
      </c>
      <c r="K226" s="808"/>
      <c r="L226" s="809"/>
      <c r="M226" s="780"/>
      <c r="N226" s="776"/>
    </row>
    <row r="227" spans="1:14" s="777" customFormat="1" ht="12" hidden="1" customHeight="1">
      <c r="A227" s="1717" t="s">
        <v>251</v>
      </c>
      <c r="B227" s="1684"/>
      <c r="C227" s="810"/>
      <c r="D227" s="811"/>
      <c r="E227" s="812" t="s">
        <v>252</v>
      </c>
      <c r="F227" s="811"/>
      <c r="G227" s="811"/>
      <c r="H227" s="813"/>
      <c r="I227" s="1737" t="s">
        <v>253</v>
      </c>
      <c r="J227" s="1738"/>
      <c r="K227" s="1690" t="s">
        <v>254</v>
      </c>
      <c r="L227" s="1691"/>
      <c r="M227" s="780"/>
      <c r="N227" s="776"/>
    </row>
    <row r="228" spans="1:14" s="777" customFormat="1" ht="12" hidden="1" customHeight="1">
      <c r="A228" s="814"/>
      <c r="B228" s="815"/>
      <c r="C228" s="816"/>
      <c r="D228" s="817"/>
      <c r="E228" s="817"/>
      <c r="F228" s="817"/>
      <c r="G228" s="817"/>
      <c r="H228" s="818"/>
      <c r="I228" s="819" t="s">
        <v>255</v>
      </c>
      <c r="J228" s="820" t="s">
        <v>82</v>
      </c>
      <c r="K228" s="1775" t="s">
        <v>256</v>
      </c>
      <c r="L228" s="1776"/>
      <c r="M228" s="780"/>
      <c r="N228" s="776"/>
    </row>
    <row r="229" spans="1:14" s="777" customFormat="1" ht="12" hidden="1" customHeight="1">
      <c r="A229" s="1357" t="s">
        <v>257</v>
      </c>
      <c r="B229" s="1358"/>
      <c r="C229" s="1735" t="s">
        <v>430</v>
      </c>
      <c r="D229" s="1736"/>
      <c r="E229" s="1736"/>
      <c r="F229" s="1736"/>
      <c r="G229" s="1736"/>
      <c r="H229" s="821">
        <f>'SAISIE POUR G50'!O30</f>
        <v>0.5</v>
      </c>
      <c r="I229" s="822">
        <f>'SAISIE POUR G50'!P30</f>
        <v>0</v>
      </c>
      <c r="J229" s="823">
        <f>I229-(I229*H229)</f>
        <v>0</v>
      </c>
      <c r="K229" s="1681">
        <f>ROUNDDOWN(J229*J226,0)</f>
        <v>0</v>
      </c>
      <c r="L229" s="1682"/>
      <c r="M229" s="780"/>
      <c r="N229" s="776"/>
    </row>
    <row r="230" spans="1:14" s="777" customFormat="1" ht="12" hidden="1" customHeight="1">
      <c r="A230" s="1683" t="s">
        <v>259</v>
      </c>
      <c r="B230" s="1684"/>
      <c r="C230" s="1688" t="s">
        <v>419</v>
      </c>
      <c r="D230" s="1689"/>
      <c r="E230" s="1689"/>
      <c r="F230" s="1689"/>
      <c r="G230" s="1689"/>
      <c r="H230" s="821">
        <f>'SAISIE POUR G50'!O31</f>
        <v>0.25</v>
      </c>
      <c r="I230" s="822">
        <f>'SAISIE POUR G50'!P31</f>
        <v>0</v>
      </c>
      <c r="J230" s="823">
        <f>I230-(I230*H230)</f>
        <v>0</v>
      </c>
      <c r="K230" s="1681">
        <f>ROUNDDOWN(J230*J226,0)</f>
        <v>0</v>
      </c>
      <c r="L230" s="1682"/>
      <c r="M230" s="780"/>
      <c r="N230" s="776"/>
    </row>
    <row r="231" spans="1:14" s="777" customFormat="1" ht="12" hidden="1" customHeight="1">
      <c r="A231" s="1683" t="s">
        <v>260</v>
      </c>
      <c r="B231" s="1684"/>
      <c r="C231" s="1688" t="s">
        <v>261</v>
      </c>
      <c r="D231" s="1689"/>
      <c r="E231" s="1689"/>
      <c r="F231" s="1689"/>
      <c r="G231" s="1689"/>
      <c r="H231" s="824"/>
      <c r="I231" s="822">
        <f>'SAISIE POUR G50'!P32</f>
        <v>0</v>
      </c>
      <c r="J231" s="823">
        <f>I231</f>
        <v>0</v>
      </c>
      <c r="K231" s="1681">
        <f>ROUNDDOWN(J231*J226,0)</f>
        <v>0</v>
      </c>
      <c r="L231" s="1682"/>
      <c r="M231" s="780"/>
      <c r="N231" s="776"/>
    </row>
    <row r="232" spans="1:14" s="777" customFormat="1" ht="12" hidden="1" customHeight="1">
      <c r="A232" s="1683" t="s">
        <v>262</v>
      </c>
      <c r="B232" s="1684"/>
      <c r="C232" s="1688" t="s">
        <v>263</v>
      </c>
      <c r="D232" s="1689"/>
      <c r="E232" s="1689"/>
      <c r="F232" s="1689"/>
      <c r="G232" s="1689"/>
      <c r="H232" s="824"/>
      <c r="I232" s="822">
        <f>'SAISIE POUR G50'!P33</f>
        <v>0</v>
      </c>
      <c r="J232" s="823">
        <f>I232</f>
        <v>0</v>
      </c>
      <c r="K232" s="1681">
        <f>ROUNDDOWN(J232*H232,0)</f>
        <v>0</v>
      </c>
      <c r="L232" s="1682"/>
      <c r="M232" s="780"/>
      <c r="N232" s="776"/>
    </row>
    <row r="233" spans="1:14" s="777" customFormat="1" ht="12" hidden="1" customHeight="1">
      <c r="A233" s="1683" t="s">
        <v>264</v>
      </c>
      <c r="B233" s="1684"/>
      <c r="C233" s="1688" t="s">
        <v>432</v>
      </c>
      <c r="D233" s="1689"/>
      <c r="E233" s="1689"/>
      <c r="F233" s="1689"/>
      <c r="G233" s="1689"/>
      <c r="H233" s="824"/>
      <c r="I233" s="822">
        <f>'SAISIE POUR G50'!P34</f>
        <v>0</v>
      </c>
      <c r="J233" s="823">
        <f>I233</f>
        <v>0</v>
      </c>
      <c r="K233" s="1681">
        <f>ROUNDDOWN(J233*J226,0)</f>
        <v>0</v>
      </c>
      <c r="L233" s="1682"/>
      <c r="M233" s="780"/>
      <c r="N233" s="776"/>
    </row>
    <row r="234" spans="1:14" s="777" customFormat="1" ht="15.75" hidden="1" customHeight="1" thickBot="1">
      <c r="A234" s="825">
        <v>1</v>
      </c>
      <c r="B234" s="1746" t="s">
        <v>266</v>
      </c>
      <c r="C234" s="1747"/>
      <c r="D234" s="1747"/>
      <c r="E234" s="1747"/>
      <c r="F234" s="1748"/>
      <c r="G234" s="826"/>
      <c r="H234" s="827" t="s">
        <v>267</v>
      </c>
      <c r="I234" s="828">
        <f>SUM(I229:I233)</f>
        <v>0</v>
      </c>
      <c r="J234" s="828">
        <f>SUM(J229:J233)</f>
        <v>0</v>
      </c>
      <c r="K234" s="1696" t="str">
        <f>IF(SUM(K229:L233)&gt;0,ROUNDDOWN(SUM(K229:L233),0),"NEANT")</f>
        <v>NEANT</v>
      </c>
      <c r="L234" s="1697"/>
      <c r="M234" s="780"/>
      <c r="N234" s="776"/>
    </row>
    <row r="235" spans="1:14" s="777" customFormat="1" ht="8.25" hidden="1" customHeight="1" thickBot="1">
      <c r="A235" s="829"/>
      <c r="B235" s="829"/>
      <c r="C235" s="830"/>
      <c r="D235" s="829"/>
      <c r="E235" s="829"/>
      <c r="F235" s="829"/>
      <c r="G235" s="829"/>
      <c r="H235" s="829"/>
      <c r="I235" s="829"/>
      <c r="J235" s="829"/>
      <c r="K235" s="829"/>
      <c r="L235" s="831"/>
      <c r="M235" s="780"/>
      <c r="N235" s="776"/>
    </row>
    <row r="236" spans="1:14" ht="15" hidden="1">
      <c r="A236" s="1351" t="s">
        <v>277</v>
      </c>
      <c r="B236" s="1352"/>
      <c r="C236" s="1352"/>
      <c r="D236" s="1352"/>
      <c r="E236" s="1352"/>
      <c r="F236" s="1352"/>
      <c r="G236" s="1352"/>
      <c r="H236" s="1352"/>
      <c r="I236" s="1352"/>
      <c r="J236" s="1352"/>
      <c r="K236" s="1352"/>
      <c r="L236" s="1353"/>
      <c r="M236" s="425"/>
      <c r="N236" s="408"/>
    </row>
    <row r="237" spans="1:14" ht="12.75" hidden="1" customHeight="1">
      <c r="A237" s="1370" t="s">
        <v>251</v>
      </c>
      <c r="B237" s="1371"/>
      <c r="C237" s="1387" t="s">
        <v>278</v>
      </c>
      <c r="D237" s="1388"/>
      <c r="E237" s="1253"/>
      <c r="F237" s="1253"/>
      <c r="G237" s="1253"/>
      <c r="H237" s="1253"/>
      <c r="I237" s="1389"/>
      <c r="J237" s="521" t="s">
        <v>420</v>
      </c>
      <c r="K237" s="522" t="s">
        <v>80</v>
      </c>
      <c r="L237" s="523" t="s">
        <v>168</v>
      </c>
      <c r="M237" s="425"/>
      <c r="N237" s="408"/>
    </row>
    <row r="238" spans="1:14" ht="12" hidden="1" customHeight="1">
      <c r="A238" s="1349" t="s">
        <v>281</v>
      </c>
      <c r="B238" s="1350"/>
      <c r="C238" s="1367" t="s">
        <v>421</v>
      </c>
      <c r="D238" s="1368"/>
      <c r="E238" s="1368"/>
      <c r="F238" s="1368"/>
      <c r="G238" s="1368"/>
      <c r="H238" s="1368"/>
      <c r="I238" s="1369"/>
      <c r="J238" s="524">
        <v>0</v>
      </c>
      <c r="K238" s="525" t="s">
        <v>165</v>
      </c>
      <c r="L238" s="430">
        <v>0</v>
      </c>
      <c r="M238" s="425"/>
      <c r="N238" s="408"/>
    </row>
    <row r="239" spans="1:14" ht="12" hidden="1" customHeight="1">
      <c r="A239" s="1343" t="s">
        <v>285</v>
      </c>
      <c r="B239" s="1344"/>
      <c r="C239" s="1382" t="s">
        <v>422</v>
      </c>
      <c r="D239" s="1297"/>
      <c r="E239" s="1297"/>
      <c r="F239" s="1297"/>
      <c r="G239" s="1297"/>
      <c r="H239" s="1297"/>
      <c r="I239" s="1383"/>
      <c r="J239" s="524">
        <v>0</v>
      </c>
      <c r="K239" s="526">
        <f>'SAISIE POUR G50'!E276</f>
        <v>0</v>
      </c>
      <c r="L239" s="527">
        <v>0</v>
      </c>
      <c r="M239" s="425"/>
      <c r="N239" s="408"/>
    </row>
    <row r="240" spans="1:14" ht="12" hidden="1" customHeight="1">
      <c r="A240" s="1343" t="s">
        <v>286</v>
      </c>
      <c r="B240" s="1344"/>
      <c r="C240" s="1372" t="s">
        <v>423</v>
      </c>
      <c r="D240" s="1373"/>
      <c r="E240" s="1373"/>
      <c r="F240" s="1373"/>
      <c r="G240" s="1373"/>
      <c r="H240" s="1373"/>
      <c r="I240" s="1374"/>
      <c r="J240" s="524">
        <v>0</v>
      </c>
      <c r="K240" s="526">
        <v>0.24</v>
      </c>
      <c r="L240" s="527">
        <v>0</v>
      </c>
      <c r="M240" s="425"/>
      <c r="N240" s="408"/>
    </row>
    <row r="241" spans="1:14" ht="12.75" hidden="1" customHeight="1" thickBot="1">
      <c r="A241" s="528">
        <v>3</v>
      </c>
      <c r="B241" s="1384" t="s">
        <v>288</v>
      </c>
      <c r="C241" s="1385"/>
      <c r="D241" s="1385"/>
      <c r="E241" s="1385"/>
      <c r="F241" s="1385"/>
      <c r="G241" s="1385"/>
      <c r="H241" s="1386"/>
      <c r="I241" s="529" t="s">
        <v>289</v>
      </c>
      <c r="J241" s="530">
        <f>SUM(J238:J240)</f>
        <v>0</v>
      </c>
      <c r="K241" s="531"/>
      <c r="L241" s="532" t="str">
        <f>IF(SUM(L238:L240)&gt;0,ROUNDDOWN(SUM(L238:L240),0),"NEANT")</f>
        <v>NEANT</v>
      </c>
      <c r="M241" s="425"/>
      <c r="N241" s="408"/>
    </row>
    <row r="242" spans="1:14" ht="8.25" hidden="1" customHeight="1" thickBot="1">
      <c r="A242" s="425"/>
      <c r="B242" s="425"/>
      <c r="C242" s="425"/>
      <c r="D242" s="425"/>
      <c r="E242" s="425"/>
      <c r="F242" s="425"/>
      <c r="G242" s="425"/>
      <c r="H242" s="425"/>
      <c r="I242" s="425"/>
      <c r="J242" s="425"/>
      <c r="K242" s="425"/>
      <c r="L242" s="425"/>
      <c r="M242" s="425"/>
      <c r="N242" s="408"/>
    </row>
    <row r="243" spans="1:14" hidden="1">
      <c r="A243" s="1673" t="s">
        <v>297</v>
      </c>
      <c r="B243" s="1674"/>
      <c r="C243" s="1674"/>
      <c r="D243" s="1674"/>
      <c r="E243" s="1674"/>
      <c r="F243" s="1675"/>
      <c r="G243" s="1313" t="s">
        <v>298</v>
      </c>
      <c r="H243" s="1320"/>
      <c r="I243" s="1321"/>
      <c r="J243" s="1313" t="s">
        <v>299</v>
      </c>
      <c r="K243" s="1314"/>
      <c r="L243" s="1315" t="s">
        <v>300</v>
      </c>
      <c r="M243" s="1695"/>
      <c r="N243" s="408"/>
    </row>
    <row r="244" spans="1:14" ht="9" hidden="1" customHeight="1">
      <c r="A244" s="562"/>
      <c r="B244" s="563"/>
      <c r="C244" s="563"/>
      <c r="D244" s="564"/>
      <c r="E244" s="1364" t="str">
        <f>"            -"</f>
        <v xml:space="preserve">            -</v>
      </c>
      <c r="F244" s="1362"/>
      <c r="G244" s="537"/>
      <c r="H244" s="538"/>
      <c r="I244" s="539"/>
      <c r="J244" s="1361" t="s">
        <v>424</v>
      </c>
      <c r="K244" s="1362"/>
      <c r="L244" s="1284" t="s">
        <v>301</v>
      </c>
      <c r="M244" s="1285"/>
      <c r="N244" s="408"/>
    </row>
    <row r="245" spans="1:14" ht="15.75" hidden="1" customHeight="1">
      <c r="A245" s="540" t="s">
        <v>302</v>
      </c>
      <c r="B245" s="541"/>
      <c r="C245" s="542" t="s">
        <v>303</v>
      </c>
      <c r="D245" s="583"/>
      <c r="E245" s="1365" t="str">
        <f>IF($K234="NEANT",E244,$K234)</f>
        <v xml:space="preserve">            -</v>
      </c>
      <c r="F245" s="1366"/>
      <c r="G245" s="541"/>
      <c r="H245" s="541" t="s">
        <v>304</v>
      </c>
      <c r="I245" s="544"/>
      <c r="J245" s="1327" t="s">
        <v>305</v>
      </c>
      <c r="K245" s="1307"/>
      <c r="L245" s="1284" t="s">
        <v>306</v>
      </c>
      <c r="M245" s="1285"/>
      <c r="N245" s="408"/>
    </row>
    <row r="246" spans="1:14" ht="12" hidden="1" customHeight="1">
      <c r="A246" s="540"/>
      <c r="B246" s="541"/>
      <c r="C246" s="542"/>
      <c r="D246" s="584"/>
      <c r="E246" s="1380"/>
      <c r="F246" s="1381"/>
      <c r="G246" s="541"/>
      <c r="H246" s="541" t="s">
        <v>309</v>
      </c>
      <c r="I246" s="544"/>
      <c r="J246" s="1327" t="s">
        <v>425</v>
      </c>
      <c r="K246" s="1307"/>
      <c r="L246" s="1749" t="s">
        <v>310</v>
      </c>
      <c r="M246" s="1285"/>
      <c r="N246" s="408"/>
    </row>
    <row r="247" spans="1:14" ht="12" hidden="1" customHeight="1">
      <c r="A247" s="540" t="s">
        <v>314</v>
      </c>
      <c r="B247" s="541"/>
      <c r="C247" s="542" t="s">
        <v>315</v>
      </c>
      <c r="D247" s="583"/>
      <c r="E247" s="1334">
        <f>L238</f>
        <v>0</v>
      </c>
      <c r="F247" s="1335"/>
      <c r="G247" s="541"/>
      <c r="H247" s="541" t="s">
        <v>311</v>
      </c>
      <c r="I247" s="539"/>
      <c r="J247" s="1327" t="s">
        <v>426</v>
      </c>
      <c r="K247" s="1307"/>
      <c r="L247" s="1284" t="s">
        <v>313</v>
      </c>
      <c r="M247" s="1285"/>
      <c r="N247" s="408"/>
    </row>
    <row r="248" spans="1:14" ht="12" hidden="1" customHeight="1">
      <c r="A248" s="540" t="s">
        <v>427</v>
      </c>
      <c r="B248" s="541"/>
      <c r="C248" s="542" t="s">
        <v>318</v>
      </c>
      <c r="D248" s="584"/>
      <c r="E248" s="1380">
        <f>L239</f>
        <v>0</v>
      </c>
      <c r="F248" s="1381"/>
      <c r="G248" s="541"/>
      <c r="H248" s="541" t="s">
        <v>316</v>
      </c>
      <c r="I248" s="544"/>
      <c r="J248" s="1327" t="s">
        <v>320</v>
      </c>
      <c r="K248" s="1307"/>
      <c r="L248" s="1284" t="s">
        <v>313</v>
      </c>
      <c r="M248" s="1285"/>
      <c r="N248" s="408"/>
    </row>
    <row r="249" spans="1:14" ht="12" hidden="1" customHeight="1">
      <c r="A249" s="540" t="s">
        <v>428</v>
      </c>
      <c r="B249" s="541"/>
      <c r="C249" s="542" t="s">
        <v>322</v>
      </c>
      <c r="D249" s="584"/>
      <c r="E249" s="1334">
        <f>L240</f>
        <v>0</v>
      </c>
      <c r="F249" s="1335"/>
      <c r="G249" s="544"/>
      <c r="H249" s="546" t="s">
        <v>319</v>
      </c>
      <c r="I249" s="547" t="str">
        <f>IDENTIFICATION!D12</f>
        <v>Theniet El Had</v>
      </c>
      <c r="J249" s="1332" t="s">
        <v>324</v>
      </c>
      <c r="K249" s="1333"/>
      <c r="L249" s="1284" t="s">
        <v>313</v>
      </c>
      <c r="M249" s="1285"/>
      <c r="N249" s="408"/>
    </row>
    <row r="250" spans="1:14" ht="12" hidden="1" customHeight="1">
      <c r="A250" s="540"/>
      <c r="B250" s="541"/>
      <c r="C250" s="542"/>
      <c r="D250" s="585"/>
      <c r="E250" s="1345"/>
      <c r="F250" s="1346"/>
      <c r="G250" s="549"/>
      <c r="H250" s="546" t="s">
        <v>323</v>
      </c>
      <c r="I250" s="550">
        <f ca="1">TODAY()</f>
        <v>44498</v>
      </c>
      <c r="J250" s="1332" t="s">
        <v>327</v>
      </c>
      <c r="K250" s="1333"/>
      <c r="L250" s="1284" t="s">
        <v>313</v>
      </c>
      <c r="M250" s="1285"/>
      <c r="N250" s="408"/>
    </row>
    <row r="251" spans="1:14" ht="12" hidden="1" customHeight="1">
      <c r="A251" s="540"/>
      <c r="B251" s="541"/>
      <c r="C251" s="542"/>
      <c r="D251" s="586"/>
      <c r="E251" s="1294"/>
      <c r="F251" s="1295"/>
      <c r="G251" s="541"/>
      <c r="H251" s="541" t="s">
        <v>328</v>
      </c>
      <c r="I251" s="544"/>
      <c r="J251" s="1330" t="s">
        <v>431</v>
      </c>
      <c r="K251" s="1331"/>
      <c r="L251" s="1284" t="s">
        <v>313</v>
      </c>
      <c r="M251" s="1285"/>
      <c r="N251" s="408"/>
    </row>
    <row r="252" spans="1:14" ht="12" hidden="1" customHeight="1">
      <c r="A252" s="540"/>
      <c r="B252" s="541"/>
      <c r="C252" s="542"/>
      <c r="D252" s="586"/>
      <c r="E252" s="1294"/>
      <c r="F252" s="1295"/>
      <c r="G252" s="541"/>
      <c r="I252" s="539"/>
      <c r="J252" s="1330" t="s">
        <v>332</v>
      </c>
      <c r="K252" s="1331"/>
      <c r="L252" s="1284" t="s">
        <v>313</v>
      </c>
      <c r="M252" s="1285"/>
      <c r="N252" s="408"/>
    </row>
    <row r="253" spans="1:14" ht="12.75" hidden="1" customHeight="1">
      <c r="A253" s="540"/>
      <c r="B253" s="541"/>
      <c r="C253" s="542"/>
      <c r="D253" s="586"/>
      <c r="E253" s="1328"/>
      <c r="F253" s="1329"/>
      <c r="G253" s="537"/>
      <c r="H253" s="541"/>
      <c r="I253" s="544"/>
      <c r="J253" s="1327" t="s">
        <v>335</v>
      </c>
      <c r="K253" s="1307"/>
      <c r="L253" s="1284" t="s">
        <v>313</v>
      </c>
      <c r="M253" s="1285"/>
      <c r="N253" s="408"/>
    </row>
    <row r="254" spans="1:14" ht="13.5" hidden="1" customHeight="1">
      <c r="A254" s="540"/>
      <c r="E254" s="1328"/>
      <c r="F254" s="1329"/>
      <c r="G254" s="537"/>
      <c r="H254" s="541"/>
      <c r="I254" s="544"/>
      <c r="J254" s="1327" t="s">
        <v>338</v>
      </c>
      <c r="K254" s="1307"/>
      <c r="L254" s="1284" t="s">
        <v>313</v>
      </c>
      <c r="M254" s="1285"/>
      <c r="N254" s="408"/>
    </row>
    <row r="255" spans="1:14" ht="13.5" hidden="1" customHeight="1">
      <c r="A255" s="540"/>
      <c r="E255" s="1328"/>
      <c r="F255" s="1329"/>
      <c r="G255" s="537"/>
      <c r="H255" s="541"/>
      <c r="I255" s="544"/>
      <c r="J255" s="1327" t="s">
        <v>340</v>
      </c>
      <c r="K255" s="1307"/>
      <c r="L255" s="1284" t="s">
        <v>313</v>
      </c>
      <c r="M255" s="1285"/>
      <c r="N255" s="408"/>
    </row>
    <row r="256" spans="1:14" ht="15.75" hidden="1" customHeight="1">
      <c r="A256" s="540"/>
      <c r="B256" s="1240" t="s">
        <v>341</v>
      </c>
      <c r="C256" s="1290"/>
      <c r="D256" s="1291"/>
      <c r="E256" s="1395" t="str">
        <f>IF(SUM(E245:F250)&gt;0,ROUNDDOWN(SUM(E245:F250),0),"NEANT")</f>
        <v>NEANT</v>
      </c>
      <c r="F256" s="1396"/>
      <c r="G256" s="537" t="s">
        <v>339</v>
      </c>
      <c r="H256" s="541"/>
      <c r="I256" s="544"/>
      <c r="J256" s="553"/>
      <c r="K256" s="554"/>
      <c r="L256" s="1284" t="s">
        <v>313</v>
      </c>
      <c r="M256" s="1285"/>
      <c r="N256" s="408"/>
    </row>
    <row r="257" spans="1:14" ht="13.5" hidden="1" customHeight="1">
      <c r="A257" s="536"/>
      <c r="B257" s="587"/>
      <c r="C257" s="407"/>
      <c r="D257" s="586"/>
      <c r="E257" s="1676"/>
      <c r="F257" s="1677"/>
      <c r="G257" s="537"/>
      <c r="H257" s="541"/>
      <c r="I257" s="588"/>
      <c r="J257" s="1306"/>
      <c r="K257" s="1307"/>
      <c r="L257" s="1284"/>
      <c r="M257" s="1285"/>
      <c r="N257" s="408"/>
    </row>
    <row r="258" spans="1:14" ht="9" hidden="1" customHeight="1" thickBot="1">
      <c r="A258" s="589"/>
      <c r="B258" s="590"/>
      <c r="C258" s="590"/>
      <c r="D258" s="591"/>
      <c r="E258" s="592"/>
      <c r="F258" s="591"/>
      <c r="G258" s="593"/>
      <c r="H258" s="594"/>
      <c r="I258" s="594"/>
      <c r="J258" s="1322"/>
      <c r="K258" s="1323"/>
      <c r="L258" s="1324"/>
      <c r="M258" s="1310"/>
      <c r="N258" s="408"/>
    </row>
    <row r="259" spans="1:14" ht="9.75" hidden="1" customHeight="1" thickBot="1">
      <c r="N259" s="408"/>
    </row>
    <row r="260" spans="1:14" ht="15" hidden="1" customHeight="1" thickBot="1">
      <c r="A260" s="410"/>
      <c r="B260" s="410"/>
      <c r="C260" s="410"/>
      <c r="D260" s="410"/>
      <c r="E260" s="410"/>
      <c r="F260" s="410"/>
      <c r="G260" s="410"/>
      <c r="H260" s="1423" t="s">
        <v>224</v>
      </c>
      <c r="I260" s="1424"/>
      <c r="J260" s="1424"/>
      <c r="K260" s="1425"/>
      <c r="L260" s="458" t="s">
        <v>411</v>
      </c>
      <c r="M260" s="407"/>
      <c r="N260" s="408"/>
    </row>
    <row r="261" spans="1:14" ht="14.25" hidden="1" customHeight="1">
      <c r="A261" s="1286" t="s">
        <v>226</v>
      </c>
      <c r="B261" s="1287"/>
      <c r="C261" s="1288"/>
      <c r="D261" s="459" t="s">
        <v>227</v>
      </c>
      <c r="E261" s="460">
        <f>'SAISIE POUR G50'!G1</f>
        <v>2021</v>
      </c>
      <c r="F261" s="461"/>
      <c r="G261" s="410"/>
      <c r="H261" s="1249" t="s">
        <v>228</v>
      </c>
      <c r="I261" s="1250"/>
      <c r="J261" s="1250"/>
      <c r="K261" s="1251"/>
      <c r="L261" s="462" t="s">
        <v>438</v>
      </c>
      <c r="M261" s="410"/>
      <c r="N261" s="408"/>
    </row>
    <row r="262" spans="1:14" ht="14.25" hidden="1" customHeight="1">
      <c r="A262" s="1292" t="s">
        <v>229</v>
      </c>
      <c r="B262" s="1287"/>
      <c r="C262" s="1288"/>
      <c r="D262" s="463"/>
      <c r="E262" s="464"/>
      <c r="F262" s="465"/>
      <c r="G262" s="410"/>
      <c r="H262" s="1231" t="s">
        <v>230</v>
      </c>
      <c r="I262" s="1232"/>
      <c r="J262" s="1232"/>
      <c r="K262" s="1233"/>
      <c r="L262" s="466" t="s">
        <v>412</v>
      </c>
      <c r="M262" s="410"/>
      <c r="N262" s="408"/>
    </row>
    <row r="263" spans="1:14" ht="14.25" hidden="1" customHeight="1">
      <c r="A263" s="467" t="s">
        <v>231</v>
      </c>
      <c r="B263" s="1293" t="str">
        <f>'SAISIE POUR G50'!X10</f>
        <v>D</v>
      </c>
      <c r="C263" s="1239"/>
      <c r="D263" s="468" t="s">
        <v>232</v>
      </c>
      <c r="E263" s="1242" t="str">
        <f>E4</f>
        <v>FEVRIER</v>
      </c>
      <c r="F263" s="1243"/>
      <c r="G263" s="410"/>
      <c r="H263" s="1231" t="s">
        <v>233</v>
      </c>
      <c r="I263" s="1232"/>
      <c r="J263" s="1232"/>
      <c r="K263" s="1233"/>
      <c r="L263" s="469" t="s">
        <v>413</v>
      </c>
      <c r="M263" s="410"/>
      <c r="N263" s="408"/>
    </row>
    <row r="264" spans="1:14" ht="14.25" hidden="1" customHeight="1" thickBot="1">
      <c r="A264" s="1237" t="s">
        <v>234</v>
      </c>
      <c r="B264" s="1238"/>
      <c r="C264" s="1239"/>
      <c r="D264" s="471" t="s">
        <v>235</v>
      </c>
      <c r="E264" s="472" t="s">
        <v>236</v>
      </c>
      <c r="F264" s="473"/>
      <c r="G264" s="410"/>
      <c r="H264" s="1234" t="s">
        <v>237</v>
      </c>
      <c r="I264" s="1235"/>
      <c r="J264" s="1235"/>
      <c r="K264" s="1236"/>
      <c r="L264" s="469" t="s">
        <v>414</v>
      </c>
      <c r="M264" s="410"/>
      <c r="N264" s="408"/>
    </row>
    <row r="265" spans="1:14" ht="12.75" hidden="1" customHeight="1" thickBot="1">
      <c r="A265" s="474" t="s">
        <v>238</v>
      </c>
      <c r="B265" s="1293" t="str">
        <f>'SAISIE POUR G50'!Z10</f>
        <v>D</v>
      </c>
      <c r="C265" s="1238"/>
      <c r="D265" s="410"/>
      <c r="E265" s="410"/>
      <c r="F265" s="418"/>
      <c r="G265" s="410"/>
      <c r="H265" s="425"/>
      <c r="I265" s="425"/>
      <c r="J265" s="425"/>
      <c r="K265" s="425"/>
      <c r="L265" s="469" t="s">
        <v>415</v>
      </c>
      <c r="M265" s="410"/>
      <c r="N265" s="408"/>
    </row>
    <row r="266" spans="1:14" ht="12.75" hidden="1" customHeight="1">
      <c r="A266" s="410"/>
      <c r="B266" s="419" t="s">
        <v>239</v>
      </c>
      <c r="C266" s="475"/>
      <c r="D266" s="1254" t="s">
        <v>240</v>
      </c>
      <c r="E266" s="1255"/>
      <c r="F266" s="1256"/>
      <c r="G266" s="410"/>
      <c r="H266" s="476" t="s">
        <v>241</v>
      </c>
      <c r="I266" s="1281" t="str">
        <f>$I$7</f>
        <v>ENTR</v>
      </c>
      <c r="J266" s="1282"/>
      <c r="K266" s="1283"/>
      <c r="L266" s="469" t="s">
        <v>416</v>
      </c>
      <c r="M266" s="410"/>
      <c r="N266" s="408"/>
    </row>
    <row r="267" spans="1:14" ht="12.75" hidden="1" customHeight="1" thickBot="1">
      <c r="A267" s="477" t="s">
        <v>238</v>
      </c>
      <c r="B267" s="1289" t="str">
        <f>'SAISIE POUR G50'!X11</f>
        <v>D</v>
      </c>
      <c r="C267" s="1241"/>
      <c r="D267" s="1406" t="s">
        <v>242</v>
      </c>
      <c r="E267" s="1407"/>
      <c r="F267" s="1408"/>
      <c r="G267" s="410"/>
      <c r="H267" s="478"/>
      <c r="I267" s="479"/>
      <c r="J267" s="479"/>
      <c r="K267" s="480"/>
      <c r="L267" s="469" t="s">
        <v>417</v>
      </c>
      <c r="M267" s="410"/>
      <c r="N267" s="408"/>
    </row>
    <row r="268" spans="1:14" ht="12.75" hidden="1" customHeight="1">
      <c r="A268" s="481" t="s">
        <v>243</v>
      </c>
      <c r="B268" s="1252" t="str">
        <f>'SAISIE POUR G50'!Z11</f>
        <v>D</v>
      </c>
      <c r="C268" s="1253"/>
      <c r="D268" s="410"/>
      <c r="E268" s="482"/>
      <c r="F268" s="418"/>
      <c r="G268" s="410"/>
      <c r="H268" s="483" t="s">
        <v>244</v>
      </c>
      <c r="I268" s="1244" t="str">
        <f>$I$9</f>
        <v>ENTR DE TRAVAUX URBAINS ET D'HYGIENE PUBLIQUE</v>
      </c>
      <c r="J268" s="1245"/>
      <c r="K268" s="484"/>
      <c r="L268" s="469"/>
      <c r="M268" s="410"/>
      <c r="N268" s="408"/>
    </row>
    <row r="269" spans="1:14" ht="12.75" hidden="1" customHeight="1">
      <c r="A269" s="485" t="s">
        <v>10</v>
      </c>
      <c r="B269" s="1303"/>
      <c r="C269" s="1304"/>
      <c r="D269" s="1305"/>
      <c r="E269" s="486"/>
      <c r="F269" s="419"/>
      <c r="G269" s="410"/>
      <c r="H269" s="483" t="s">
        <v>246</v>
      </c>
      <c r="I269" s="1246" t="str">
        <f>$I$10</f>
        <v>Theniet El Had, Theniet El Had</v>
      </c>
      <c r="J269" s="1247"/>
      <c r="K269" s="1248"/>
      <c r="M269" s="410"/>
      <c r="N269" s="408"/>
    </row>
    <row r="270" spans="1:14" ht="12.75" hidden="1" customHeight="1" thickBot="1">
      <c r="A270" s="485" t="s">
        <v>248</v>
      </c>
      <c r="B270" s="1303"/>
      <c r="C270" s="1304"/>
      <c r="D270" s="1305"/>
      <c r="E270" s="486"/>
      <c r="F270" s="487"/>
      <c r="G270" s="410"/>
      <c r="H270" s="488"/>
      <c r="I270" s="489"/>
      <c r="J270" s="490"/>
      <c r="K270" s="491"/>
      <c r="L270" s="492" t="s">
        <v>247</v>
      </c>
      <c r="M270" s="410"/>
      <c r="N270" s="408"/>
    </row>
    <row r="271" spans="1:14" ht="12.75" hidden="1" customHeight="1">
      <c r="A271" s="493" t="s">
        <v>249</v>
      </c>
      <c r="B271" s="1375" t="str">
        <f>'SAISIE POUR G50'!X12</f>
        <v>D</v>
      </c>
      <c r="C271" s="1376"/>
      <c r="D271" s="1377"/>
      <c r="E271" s="494"/>
      <c r="F271" s="418"/>
      <c r="G271" s="410"/>
      <c r="H271" s="407"/>
      <c r="I271" s="495"/>
      <c r="J271" s="407"/>
      <c r="K271" s="407"/>
      <c r="L271" s="496"/>
      <c r="M271" s="424"/>
      <c r="N271" s="408"/>
    </row>
    <row r="272" spans="1:14" ht="14.25" hidden="1" customHeight="1" thickBot="1">
      <c r="A272" s="425"/>
      <c r="B272" s="425"/>
      <c r="C272" s="425"/>
      <c r="D272" s="425"/>
      <c r="E272" s="425"/>
      <c r="F272" s="425"/>
      <c r="G272" s="425"/>
      <c r="H272" s="1397">
        <f>'SAISIE POUR G50'!X13</f>
        <v>0</v>
      </c>
      <c r="I272" s="1397"/>
      <c r="J272" s="1397"/>
      <c r="K272" s="1397"/>
      <c r="L272" s="425"/>
      <c r="M272" s="425"/>
      <c r="N272" s="408"/>
    </row>
    <row r="273" spans="1:14" ht="14.25" hidden="1" customHeight="1">
      <c r="A273" s="497"/>
      <c r="B273" s="497"/>
      <c r="C273" s="497"/>
      <c r="D273" s="558" t="s">
        <v>439</v>
      </c>
      <c r="E273" s="497"/>
      <c r="F273" s="497"/>
      <c r="G273" s="497"/>
      <c r="H273" s="497"/>
      <c r="I273" s="497"/>
      <c r="J273" s="497">
        <f>'SAISIE POUR G50'!AA4</f>
        <v>0.02</v>
      </c>
      <c r="K273" s="498"/>
      <c r="L273" s="499"/>
      <c r="M273" s="425"/>
      <c r="N273" s="408"/>
    </row>
    <row r="274" spans="1:14" ht="11.25" hidden="1" customHeight="1">
      <c r="A274" s="1317" t="s">
        <v>251</v>
      </c>
      <c r="B274" s="1318"/>
      <c r="C274" s="500"/>
      <c r="D274" s="501"/>
      <c r="E274" s="458" t="s">
        <v>252</v>
      </c>
      <c r="F274" s="501"/>
      <c r="G274" s="501"/>
      <c r="H274" s="502"/>
      <c r="I274" s="1325" t="s">
        <v>253</v>
      </c>
      <c r="J274" s="1326"/>
      <c r="K274" s="1300" t="s">
        <v>254</v>
      </c>
      <c r="L274" s="1288"/>
      <c r="M274" s="425"/>
      <c r="N274" s="408"/>
    </row>
    <row r="275" spans="1:14" ht="11.25" hidden="1" customHeight="1">
      <c r="A275" s="503"/>
      <c r="B275" s="504"/>
      <c r="C275" s="505"/>
      <c r="D275" s="506"/>
      <c r="E275" s="506"/>
      <c r="F275" s="506"/>
      <c r="G275" s="506"/>
      <c r="H275" s="507"/>
      <c r="I275" s="508" t="s">
        <v>255</v>
      </c>
      <c r="J275" s="509" t="s">
        <v>82</v>
      </c>
      <c r="K275" s="1301" t="s">
        <v>256</v>
      </c>
      <c r="L275" s="1302"/>
      <c r="M275" s="425"/>
      <c r="N275" s="408"/>
    </row>
    <row r="276" spans="1:14" ht="12" hidden="1" customHeight="1">
      <c r="A276" s="1359" t="s">
        <v>257</v>
      </c>
      <c r="B276" s="1360"/>
      <c r="C276" s="1393" t="s">
        <v>430</v>
      </c>
      <c r="D276" s="1368"/>
      <c r="E276" s="1368"/>
      <c r="F276" s="1368"/>
      <c r="G276" s="1368"/>
      <c r="H276" s="510">
        <f>'SAISIE POUR G50'!Y4</f>
        <v>0.5</v>
      </c>
      <c r="I276" s="511">
        <f>'SAISIE POUR G50'!Z4</f>
        <v>0</v>
      </c>
      <c r="J276" s="512">
        <f>I276-(I276*H276)</f>
        <v>0</v>
      </c>
      <c r="K276" s="1298">
        <f>ROUNDDOWN(J276*J273,0)</f>
        <v>0</v>
      </c>
      <c r="L276" s="1299"/>
      <c r="M276" s="425"/>
      <c r="N276" s="408"/>
    </row>
    <row r="277" spans="1:14" ht="12" hidden="1" customHeight="1">
      <c r="A277" s="1319" t="s">
        <v>259</v>
      </c>
      <c r="B277" s="1318"/>
      <c r="C277" s="1296" t="s">
        <v>419</v>
      </c>
      <c r="D277" s="1297"/>
      <c r="E277" s="1297"/>
      <c r="F277" s="1297"/>
      <c r="G277" s="1297"/>
      <c r="H277" s="510">
        <f>'SAISIE POUR G50'!Y5</f>
        <v>0.25</v>
      </c>
      <c r="I277" s="511">
        <f>'SAISIE POUR G50'!Z5</f>
        <v>0</v>
      </c>
      <c r="J277" s="512">
        <f>I277-(I277*H277)</f>
        <v>0</v>
      </c>
      <c r="K277" s="1298">
        <f>ROUNDDOWN(J277*J273,0)</f>
        <v>0</v>
      </c>
      <c r="L277" s="1299"/>
      <c r="M277" s="425"/>
      <c r="N277" s="408"/>
    </row>
    <row r="278" spans="1:14" ht="12" hidden="1" customHeight="1">
      <c r="A278" s="1319" t="s">
        <v>260</v>
      </c>
      <c r="B278" s="1318"/>
      <c r="C278" s="1296" t="s">
        <v>261</v>
      </c>
      <c r="D278" s="1297"/>
      <c r="E278" s="1297"/>
      <c r="F278" s="1297"/>
      <c r="G278" s="1297"/>
      <c r="H278" s="513"/>
      <c r="I278" s="511">
        <f>'SAISIE POUR G50'!Z6</f>
        <v>0</v>
      </c>
      <c r="J278" s="512">
        <f>I278</f>
        <v>0</v>
      </c>
      <c r="K278" s="1298">
        <f>ROUNDDOWN(J278*J273,0)</f>
        <v>0</v>
      </c>
      <c r="L278" s="1299"/>
      <c r="M278" s="425"/>
      <c r="N278" s="408"/>
    </row>
    <row r="279" spans="1:14" ht="12" hidden="1" customHeight="1">
      <c r="A279" s="1319" t="s">
        <v>262</v>
      </c>
      <c r="B279" s="1318"/>
      <c r="C279" s="1296" t="s">
        <v>263</v>
      </c>
      <c r="D279" s="1297"/>
      <c r="E279" s="1297"/>
      <c r="F279" s="1297"/>
      <c r="G279" s="1297"/>
      <c r="H279" s="513"/>
      <c r="I279" s="511">
        <f>'SAISIE POUR G50'!Z7</f>
        <v>0</v>
      </c>
      <c r="J279" s="512">
        <f>I279</f>
        <v>0</v>
      </c>
      <c r="K279" s="1298">
        <f>ROUNDDOWN(J279*H279,0)</f>
        <v>0</v>
      </c>
      <c r="L279" s="1299"/>
      <c r="M279" s="425"/>
      <c r="N279" s="408"/>
    </row>
    <row r="280" spans="1:14" ht="12" hidden="1" customHeight="1">
      <c r="A280" s="1319" t="s">
        <v>264</v>
      </c>
      <c r="B280" s="1318"/>
      <c r="C280" s="1296" t="s">
        <v>432</v>
      </c>
      <c r="D280" s="1297"/>
      <c r="E280" s="1297"/>
      <c r="F280" s="1297"/>
      <c r="G280" s="1297"/>
      <c r="H280" s="513"/>
      <c r="I280" s="511">
        <f>'SAISIE POUR G50'!Z8</f>
        <v>0</v>
      </c>
      <c r="J280" s="512">
        <f>I280</f>
        <v>0</v>
      </c>
      <c r="K280" s="1298">
        <f>ROUNDDOWN(J280*J273,0)</f>
        <v>0</v>
      </c>
      <c r="L280" s="1299"/>
      <c r="M280" s="425"/>
      <c r="N280" s="408"/>
    </row>
    <row r="281" spans="1:14" ht="16.5" hidden="1" customHeight="1" thickBot="1">
      <c r="A281" s="514">
        <v>1</v>
      </c>
      <c r="B281" s="1338" t="s">
        <v>266</v>
      </c>
      <c r="C281" s="1339"/>
      <c r="D281" s="1339"/>
      <c r="E281" s="1339"/>
      <c r="F281" s="1340"/>
      <c r="G281" s="515"/>
      <c r="H281" s="516" t="s">
        <v>267</v>
      </c>
      <c r="I281" s="517">
        <f>SUM(I276:I280)</f>
        <v>0</v>
      </c>
      <c r="J281" s="517">
        <f>SUM(J276:J280)</f>
        <v>0</v>
      </c>
      <c r="K281" s="1311" t="str">
        <f>IF(SUM(K276:L280)&gt;0,ROUNDDOWN(SUM(K276:L280),0),"NEANT")</f>
        <v>NEANT</v>
      </c>
      <c r="L281" s="1312"/>
      <c r="M281" s="425"/>
      <c r="N281" s="408"/>
    </row>
    <row r="282" spans="1:14" ht="5.25" hidden="1" customHeight="1" thickBot="1">
      <c r="A282" s="518"/>
      <c r="B282" s="518"/>
      <c r="C282" s="519"/>
      <c r="D282" s="518"/>
      <c r="E282" s="518"/>
      <c r="F282" s="518"/>
      <c r="G282" s="518"/>
      <c r="H282" s="518"/>
      <c r="I282" s="518"/>
      <c r="J282" s="518"/>
      <c r="K282" s="518"/>
      <c r="L282" s="520"/>
      <c r="M282" s="425"/>
      <c r="N282" s="408"/>
    </row>
    <row r="283" spans="1:14" ht="15" hidden="1">
      <c r="A283" s="1351" t="s">
        <v>277</v>
      </c>
      <c r="B283" s="1352"/>
      <c r="C283" s="1352"/>
      <c r="D283" s="1352"/>
      <c r="E283" s="1352"/>
      <c r="F283" s="1352"/>
      <c r="G283" s="1352"/>
      <c r="H283" s="1352"/>
      <c r="I283" s="1352"/>
      <c r="J283" s="1352"/>
      <c r="K283" s="1352"/>
      <c r="L283" s="1353"/>
      <c r="M283" s="425"/>
      <c r="N283" s="408"/>
    </row>
    <row r="284" spans="1:14" ht="13.5" hidden="1" customHeight="1">
      <c r="A284" s="1370" t="s">
        <v>251</v>
      </c>
      <c r="B284" s="1371"/>
      <c r="C284" s="1387" t="s">
        <v>278</v>
      </c>
      <c r="D284" s="1388"/>
      <c r="E284" s="1253"/>
      <c r="F284" s="1253"/>
      <c r="G284" s="1253"/>
      <c r="H284" s="1253"/>
      <c r="I284" s="1389"/>
      <c r="J284" s="521" t="s">
        <v>420</v>
      </c>
      <c r="K284" s="522" t="s">
        <v>80</v>
      </c>
      <c r="L284" s="523" t="s">
        <v>168</v>
      </c>
      <c r="M284" s="425"/>
      <c r="N284" s="408"/>
    </row>
    <row r="285" spans="1:14" ht="12" hidden="1" customHeight="1">
      <c r="A285" s="1349" t="s">
        <v>281</v>
      </c>
      <c r="B285" s="1350"/>
      <c r="C285" s="1367" t="s">
        <v>421</v>
      </c>
      <c r="D285" s="1368"/>
      <c r="E285" s="1368"/>
      <c r="F285" s="1368"/>
      <c r="G285" s="1368"/>
      <c r="H285" s="1368"/>
      <c r="I285" s="1369"/>
      <c r="J285" s="524">
        <v>0</v>
      </c>
      <c r="K285" s="525" t="s">
        <v>165</v>
      </c>
      <c r="L285" s="430">
        <v>0</v>
      </c>
      <c r="M285" s="425"/>
      <c r="N285" s="408"/>
    </row>
    <row r="286" spans="1:14" ht="12" hidden="1" customHeight="1">
      <c r="A286" s="1343" t="s">
        <v>285</v>
      </c>
      <c r="B286" s="1344"/>
      <c r="C286" s="1382" t="s">
        <v>422</v>
      </c>
      <c r="D286" s="1297"/>
      <c r="E286" s="1297"/>
      <c r="F286" s="1297"/>
      <c r="G286" s="1297"/>
      <c r="H286" s="1297"/>
      <c r="I286" s="1383"/>
      <c r="J286" s="524">
        <v>0</v>
      </c>
      <c r="K286" s="526">
        <f>'SAISIE POUR G50'!E325</f>
        <v>0</v>
      </c>
      <c r="L286" s="527">
        <v>0</v>
      </c>
      <c r="M286" s="425"/>
      <c r="N286" s="408"/>
    </row>
    <row r="287" spans="1:14" ht="12" hidden="1" customHeight="1">
      <c r="A287" s="1343" t="s">
        <v>286</v>
      </c>
      <c r="B287" s="1344"/>
      <c r="C287" s="1372" t="s">
        <v>423</v>
      </c>
      <c r="D287" s="1373"/>
      <c r="E287" s="1373"/>
      <c r="F287" s="1373"/>
      <c r="G287" s="1373"/>
      <c r="H287" s="1373"/>
      <c r="I287" s="1374"/>
      <c r="J287" s="524">
        <v>0</v>
      </c>
      <c r="K287" s="526">
        <v>0.24</v>
      </c>
      <c r="L287" s="527">
        <v>0</v>
      </c>
      <c r="M287" s="425"/>
      <c r="N287" s="408"/>
    </row>
    <row r="288" spans="1:14" ht="16.5" hidden="1" thickBot="1">
      <c r="A288" s="528">
        <v>3</v>
      </c>
      <c r="B288" s="1384" t="s">
        <v>288</v>
      </c>
      <c r="C288" s="1385"/>
      <c r="D288" s="1385"/>
      <c r="E288" s="1385"/>
      <c r="F288" s="1385"/>
      <c r="G288" s="1385"/>
      <c r="H288" s="1386"/>
      <c r="I288" s="529" t="s">
        <v>289</v>
      </c>
      <c r="J288" s="530">
        <f>SUM(J285:J287)</f>
        <v>0</v>
      </c>
      <c r="K288" s="531"/>
      <c r="L288" s="532" t="str">
        <f>IF(SUM(L285:L287)&gt;0,ROUNDDOWN(SUM(L285:L287),0),"NEANT")</f>
        <v>NEANT</v>
      </c>
      <c r="M288" s="425"/>
      <c r="N288" s="408"/>
    </row>
    <row r="289" spans="1:14" ht="5.25" hidden="1" customHeight="1" thickBot="1">
      <c r="A289" s="425"/>
      <c r="B289" s="425"/>
      <c r="C289" s="425"/>
      <c r="D289" s="425"/>
      <c r="E289" s="425"/>
      <c r="F289" s="425"/>
      <c r="G289" s="425"/>
      <c r="H289" s="425"/>
      <c r="I289" s="425"/>
      <c r="J289" s="425"/>
      <c r="K289" s="425"/>
      <c r="L289" s="425"/>
      <c r="M289" s="425"/>
      <c r="N289" s="408"/>
    </row>
    <row r="290" spans="1:14" hidden="1">
      <c r="A290" s="1673" t="s">
        <v>297</v>
      </c>
      <c r="B290" s="1674"/>
      <c r="C290" s="1674"/>
      <c r="D290" s="1674"/>
      <c r="E290" s="1674"/>
      <c r="F290" s="1675"/>
      <c r="G290" s="1313" t="s">
        <v>298</v>
      </c>
      <c r="H290" s="1320"/>
      <c r="I290" s="1321"/>
      <c r="J290" s="1313" t="s">
        <v>299</v>
      </c>
      <c r="K290" s="1314"/>
      <c r="L290" s="1315" t="s">
        <v>300</v>
      </c>
      <c r="M290" s="1316"/>
      <c r="N290" s="408"/>
    </row>
    <row r="291" spans="1:14" ht="11.25" hidden="1" customHeight="1">
      <c r="A291" s="536"/>
      <c r="B291" s="537"/>
      <c r="C291" s="537"/>
      <c r="D291" s="537"/>
      <c r="E291" s="1412" t="str">
        <f>"            -"</f>
        <v xml:space="preserve">            -</v>
      </c>
      <c r="F291" s="1307"/>
      <c r="G291" s="565"/>
      <c r="H291" s="566"/>
      <c r="I291" s="567"/>
      <c r="J291" s="1361" t="s">
        <v>424</v>
      </c>
      <c r="K291" s="1362"/>
      <c r="L291" s="1341" t="s">
        <v>301</v>
      </c>
      <c r="M291" s="1410"/>
      <c r="N291" s="408"/>
    </row>
    <row r="292" spans="1:14" ht="13.5" hidden="1" customHeight="1">
      <c r="A292" s="540" t="s">
        <v>302</v>
      </c>
      <c r="B292" s="541"/>
      <c r="C292" s="542" t="s">
        <v>303</v>
      </c>
      <c r="D292" s="543"/>
      <c r="E292" s="1365" t="str">
        <f>IF($K281="NEANT",E291,$K281)</f>
        <v xml:space="preserve">            -</v>
      </c>
      <c r="F292" s="1366"/>
      <c r="G292" s="568"/>
      <c r="H292" s="541" t="s">
        <v>304</v>
      </c>
      <c r="I292" s="569"/>
      <c r="J292" s="1327" t="s">
        <v>305</v>
      </c>
      <c r="K292" s="1307"/>
      <c r="L292" s="1308" t="s">
        <v>306</v>
      </c>
      <c r="M292" s="1285"/>
      <c r="N292" s="408"/>
    </row>
    <row r="293" spans="1:14" ht="12" hidden="1" customHeight="1">
      <c r="A293" s="540"/>
      <c r="B293" s="541"/>
      <c r="C293" s="542"/>
      <c r="D293" s="545"/>
      <c r="E293" s="1380"/>
      <c r="F293" s="1381"/>
      <c r="G293" s="568"/>
      <c r="H293" s="541" t="s">
        <v>309</v>
      </c>
      <c r="I293" s="569"/>
      <c r="J293" s="1327" t="s">
        <v>425</v>
      </c>
      <c r="K293" s="1307"/>
      <c r="L293" s="1336" t="s">
        <v>310</v>
      </c>
      <c r="M293" s="1285"/>
      <c r="N293" s="408"/>
    </row>
    <row r="294" spans="1:14" ht="12" hidden="1" customHeight="1">
      <c r="A294" s="540" t="s">
        <v>314</v>
      </c>
      <c r="B294" s="541"/>
      <c r="C294" s="542" t="s">
        <v>315</v>
      </c>
      <c r="D294" s="543"/>
      <c r="E294" s="1334">
        <f>L285</f>
        <v>0</v>
      </c>
      <c r="F294" s="1335"/>
      <c r="G294" s="568"/>
      <c r="H294" s="541" t="s">
        <v>311</v>
      </c>
      <c r="I294" s="570"/>
      <c r="J294" s="1327" t="s">
        <v>426</v>
      </c>
      <c r="K294" s="1307"/>
      <c r="L294" s="1308" t="s">
        <v>313</v>
      </c>
      <c r="M294" s="1285"/>
      <c r="N294" s="408"/>
    </row>
    <row r="295" spans="1:14" ht="12" hidden="1" customHeight="1">
      <c r="A295" s="540" t="s">
        <v>427</v>
      </c>
      <c r="B295" s="541"/>
      <c r="C295" s="542" t="s">
        <v>318</v>
      </c>
      <c r="D295" s="545"/>
      <c r="E295" s="1380">
        <f>L286</f>
        <v>0</v>
      </c>
      <c r="F295" s="1381"/>
      <c r="G295" s="568"/>
      <c r="H295" s="541" t="s">
        <v>316</v>
      </c>
      <c r="I295" s="569"/>
      <c r="J295" s="1327" t="s">
        <v>320</v>
      </c>
      <c r="K295" s="1307"/>
      <c r="L295" s="1308" t="s">
        <v>313</v>
      </c>
      <c r="M295" s="1285"/>
      <c r="N295" s="408"/>
    </row>
    <row r="296" spans="1:14" ht="12" hidden="1" customHeight="1">
      <c r="A296" s="540" t="s">
        <v>428</v>
      </c>
      <c r="B296" s="541"/>
      <c r="C296" s="542" t="s">
        <v>322</v>
      </c>
      <c r="D296" s="545"/>
      <c r="E296" s="1334">
        <f>L287</f>
        <v>0</v>
      </c>
      <c r="F296" s="1335"/>
      <c r="G296" s="571"/>
      <c r="H296" s="546" t="s">
        <v>319</v>
      </c>
      <c r="I296" s="572" t="str">
        <f>IDENTIFICATION!D12</f>
        <v>Theniet El Had</v>
      </c>
      <c r="J296" s="1332" t="s">
        <v>324</v>
      </c>
      <c r="K296" s="1333"/>
      <c r="L296" s="1308" t="s">
        <v>313</v>
      </c>
      <c r="M296" s="1285"/>
      <c r="N296" s="408"/>
    </row>
    <row r="297" spans="1:14" ht="12" hidden="1" customHeight="1">
      <c r="A297" s="540"/>
      <c r="B297" s="541"/>
      <c r="C297" s="542"/>
      <c r="D297" s="548"/>
      <c r="E297" s="1345"/>
      <c r="F297" s="1346"/>
      <c r="G297" s="573"/>
      <c r="H297" s="546" t="s">
        <v>323</v>
      </c>
      <c r="I297" s="574">
        <f ca="1">TODAY()</f>
        <v>44498</v>
      </c>
      <c r="J297" s="1332" t="s">
        <v>327</v>
      </c>
      <c r="K297" s="1333"/>
      <c r="L297" s="1308" t="s">
        <v>313</v>
      </c>
      <c r="M297" s="1285"/>
      <c r="N297" s="408"/>
    </row>
    <row r="298" spans="1:14" ht="12" hidden="1" customHeight="1">
      <c r="A298" s="540"/>
      <c r="B298" s="541"/>
      <c r="C298" s="542"/>
      <c r="D298" s="537"/>
      <c r="E298" s="1294"/>
      <c r="F298" s="1295"/>
      <c r="G298" s="568"/>
      <c r="H298" s="541" t="s">
        <v>328</v>
      </c>
      <c r="I298" s="569"/>
      <c r="J298" s="1330" t="s">
        <v>431</v>
      </c>
      <c r="K298" s="1331"/>
      <c r="L298" s="1308" t="s">
        <v>313</v>
      </c>
      <c r="M298" s="1285"/>
      <c r="N298" s="408"/>
    </row>
    <row r="299" spans="1:14" ht="12" hidden="1" customHeight="1">
      <c r="A299" s="540"/>
      <c r="B299" s="541"/>
      <c r="C299" s="542"/>
      <c r="D299" s="537"/>
      <c r="E299" s="1294"/>
      <c r="F299" s="1295"/>
      <c r="G299" s="568"/>
      <c r="H299" s="575"/>
      <c r="I299" s="570"/>
      <c r="J299" s="1330" t="s">
        <v>332</v>
      </c>
      <c r="K299" s="1331"/>
      <c r="L299" s="1308" t="s">
        <v>313</v>
      </c>
      <c r="M299" s="1285"/>
      <c r="N299" s="408"/>
    </row>
    <row r="300" spans="1:14" ht="12" hidden="1" customHeight="1">
      <c r="A300" s="540"/>
      <c r="B300" s="541"/>
      <c r="C300" s="542"/>
      <c r="D300" s="537"/>
      <c r="E300" s="1328"/>
      <c r="F300" s="1329"/>
      <c r="G300" s="576"/>
      <c r="H300" s="541"/>
      <c r="I300" s="569"/>
      <c r="J300" s="1327" t="s">
        <v>335</v>
      </c>
      <c r="K300" s="1307"/>
      <c r="L300" s="1308" t="s">
        <v>313</v>
      </c>
      <c r="M300" s="1285"/>
      <c r="N300" s="408"/>
    </row>
    <row r="301" spans="1:14" ht="12" hidden="1" customHeight="1">
      <c r="A301" s="540"/>
      <c r="E301" s="1328"/>
      <c r="F301" s="1329"/>
      <c r="G301" s="576"/>
      <c r="H301" s="541"/>
      <c r="I301" s="569"/>
      <c r="J301" s="1327" t="s">
        <v>338</v>
      </c>
      <c r="K301" s="1307"/>
      <c r="L301" s="1308" t="s">
        <v>313</v>
      </c>
      <c r="M301" s="1285"/>
      <c r="N301" s="408"/>
    </row>
    <row r="302" spans="1:14" ht="12" hidden="1" customHeight="1">
      <c r="A302" s="540"/>
      <c r="B302" s="1240" t="s">
        <v>341</v>
      </c>
      <c r="C302" s="1394"/>
      <c r="D302" s="1290"/>
      <c r="E302" s="1395" t="str">
        <f>IF(SUM(E292:F297)&gt;0,ROUNDDOWN(SUM(E292:F297),0),"NEANT")</f>
        <v>NEANT</v>
      </c>
      <c r="F302" s="1396"/>
      <c r="G302" s="576"/>
      <c r="H302" s="541"/>
      <c r="I302" s="569"/>
      <c r="J302" s="1327" t="s">
        <v>340</v>
      </c>
      <c r="K302" s="1307"/>
      <c r="L302" s="1308" t="s">
        <v>313</v>
      </c>
      <c r="M302" s="1285"/>
      <c r="N302" s="408"/>
    </row>
    <row r="303" spans="1:14" ht="13.5" hidden="1" customHeight="1">
      <c r="A303" s="540"/>
      <c r="B303" s="541"/>
      <c r="C303" s="541"/>
      <c r="D303" s="541"/>
      <c r="E303" s="551"/>
      <c r="F303" s="552"/>
      <c r="G303" s="576" t="s">
        <v>339</v>
      </c>
      <c r="H303" s="541"/>
      <c r="I303" s="569"/>
      <c r="J303" s="553"/>
      <c r="K303" s="554"/>
      <c r="L303" s="1308" t="s">
        <v>313</v>
      </c>
      <c r="M303" s="1285"/>
      <c r="N303" s="408"/>
    </row>
    <row r="304" spans="1:14" ht="13.5" hidden="1" customHeight="1" thickBot="1">
      <c r="A304" s="577"/>
      <c r="B304" s="578"/>
      <c r="C304" s="490"/>
      <c r="D304" s="595"/>
      <c r="E304" s="1398"/>
      <c r="F304" s="1399"/>
      <c r="G304" s="580"/>
      <c r="H304" s="581"/>
      <c r="I304" s="582"/>
      <c r="J304" s="1322"/>
      <c r="K304" s="1323"/>
      <c r="L304" s="1309"/>
      <c r="M304" s="1310"/>
      <c r="N304" s="408"/>
    </row>
    <row r="305" spans="1:14" ht="8.25" hidden="1" customHeight="1" thickBot="1">
      <c r="N305" s="408"/>
    </row>
    <row r="306" spans="1:14" ht="14.25" hidden="1" customHeight="1" thickBot="1">
      <c r="A306" s="410"/>
      <c r="B306" s="410"/>
      <c r="C306" s="410"/>
      <c r="D306" s="410"/>
      <c r="E306" s="410"/>
      <c r="F306" s="410"/>
      <c r="G306" s="410"/>
      <c r="H306" s="1670" t="s">
        <v>224</v>
      </c>
      <c r="I306" s="1671"/>
      <c r="J306" s="1671"/>
      <c r="K306" s="1672"/>
      <c r="L306" s="458" t="s">
        <v>411</v>
      </c>
      <c r="M306" s="407"/>
      <c r="N306" s="408"/>
    </row>
    <row r="307" spans="1:14" ht="14.25" hidden="1" customHeight="1">
      <c r="A307" s="1286" t="s">
        <v>226</v>
      </c>
      <c r="B307" s="1287"/>
      <c r="C307" s="1288"/>
      <c r="D307" s="459" t="s">
        <v>227</v>
      </c>
      <c r="E307" s="460">
        <f>E2</f>
        <v>2021</v>
      </c>
      <c r="F307" s="461"/>
      <c r="G307" s="410"/>
      <c r="H307" s="1667" t="s">
        <v>228</v>
      </c>
      <c r="I307" s="1668"/>
      <c r="J307" s="1668"/>
      <c r="K307" s="1669"/>
      <c r="L307" s="462" t="s">
        <v>438</v>
      </c>
      <c r="M307" s="410"/>
      <c r="N307" s="408"/>
    </row>
    <row r="308" spans="1:14" ht="12" hidden="1" customHeight="1">
      <c r="A308" s="1292" t="s">
        <v>229</v>
      </c>
      <c r="B308" s="1287"/>
      <c r="C308" s="1288"/>
      <c r="D308" s="463"/>
      <c r="E308" s="464"/>
      <c r="F308" s="465"/>
      <c r="G308" s="410"/>
      <c r="H308" s="1231" t="s">
        <v>230</v>
      </c>
      <c r="I308" s="1232"/>
      <c r="J308" s="1232"/>
      <c r="K308" s="1233"/>
      <c r="L308" s="466" t="s">
        <v>412</v>
      </c>
      <c r="M308" s="410"/>
      <c r="N308" s="408"/>
    </row>
    <row r="309" spans="1:14" ht="12" hidden="1" customHeight="1">
      <c r="A309" s="467" t="s">
        <v>231</v>
      </c>
      <c r="B309" s="1293" t="str">
        <f>'SAISIE POUR G50'!X23</f>
        <v>E</v>
      </c>
      <c r="C309" s="1239"/>
      <c r="D309" s="468" t="s">
        <v>232</v>
      </c>
      <c r="E309" s="1242" t="str">
        <f>E4</f>
        <v>FEVRIER</v>
      </c>
      <c r="F309" s="1243"/>
      <c r="G309" s="410"/>
      <c r="H309" s="1231" t="s">
        <v>233</v>
      </c>
      <c r="I309" s="1232"/>
      <c r="J309" s="1232"/>
      <c r="K309" s="1233"/>
      <c r="L309" s="469" t="s">
        <v>413</v>
      </c>
      <c r="M309" s="410"/>
      <c r="N309" s="408"/>
    </row>
    <row r="310" spans="1:14" ht="12" hidden="1" customHeight="1" thickBot="1">
      <c r="A310" s="1237" t="s">
        <v>234</v>
      </c>
      <c r="B310" s="1238"/>
      <c r="C310" s="1239"/>
      <c r="D310" s="471" t="s">
        <v>235</v>
      </c>
      <c r="E310" s="472" t="s">
        <v>236</v>
      </c>
      <c r="F310" s="473"/>
      <c r="G310" s="410"/>
      <c r="H310" s="1234" t="s">
        <v>237</v>
      </c>
      <c r="I310" s="1235"/>
      <c r="J310" s="1235"/>
      <c r="K310" s="1236"/>
      <c r="L310" s="469" t="s">
        <v>414</v>
      </c>
      <c r="M310" s="410"/>
      <c r="N310" s="408"/>
    </row>
    <row r="311" spans="1:14" ht="12" hidden="1" customHeight="1" thickBot="1">
      <c r="A311" s="474" t="s">
        <v>238</v>
      </c>
      <c r="B311" s="1293" t="str">
        <f>'SAISIE POUR G50'!Z23</f>
        <v>E</v>
      </c>
      <c r="C311" s="1238"/>
      <c r="D311" s="410"/>
      <c r="E311" s="410"/>
      <c r="F311" s="418"/>
      <c r="G311" s="410"/>
      <c r="H311" s="425"/>
      <c r="I311" s="425"/>
      <c r="J311" s="425"/>
      <c r="K311" s="425"/>
      <c r="L311" s="469" t="s">
        <v>415</v>
      </c>
      <c r="M311" s="410"/>
      <c r="N311" s="408"/>
    </row>
    <row r="312" spans="1:14" ht="12" hidden="1" customHeight="1">
      <c r="A312" s="410"/>
      <c r="B312" s="419" t="s">
        <v>239</v>
      </c>
      <c r="C312" s="475"/>
      <c r="D312" s="1254" t="s">
        <v>240</v>
      </c>
      <c r="E312" s="1255"/>
      <c r="F312" s="1256"/>
      <c r="G312" s="410"/>
      <c r="H312" s="476" t="s">
        <v>241</v>
      </c>
      <c r="I312" s="1281" t="str">
        <f>$I$7</f>
        <v>ENTR</v>
      </c>
      <c r="J312" s="1282"/>
      <c r="K312" s="1283"/>
      <c r="L312" s="469" t="s">
        <v>416</v>
      </c>
      <c r="M312" s="410"/>
      <c r="N312" s="408"/>
    </row>
    <row r="313" spans="1:14" ht="12" hidden="1" customHeight="1" thickBot="1">
      <c r="A313" s="477" t="s">
        <v>238</v>
      </c>
      <c r="B313" s="1289" t="str">
        <f>'SAISIE POUR G50'!X24</f>
        <v>E</v>
      </c>
      <c r="C313" s="1241"/>
      <c r="D313" s="1406" t="s">
        <v>242</v>
      </c>
      <c r="E313" s="1407"/>
      <c r="F313" s="1408"/>
      <c r="G313" s="410"/>
      <c r="H313" s="478"/>
      <c r="I313" s="479"/>
      <c r="J313" s="479"/>
      <c r="K313" s="480"/>
      <c r="L313" s="469" t="s">
        <v>417</v>
      </c>
      <c r="M313" s="410"/>
      <c r="N313" s="408"/>
    </row>
    <row r="314" spans="1:14" ht="14.25" hidden="1" customHeight="1">
      <c r="A314" s="481" t="s">
        <v>243</v>
      </c>
      <c r="B314" s="1252" t="str">
        <f>'SAISIE POUR G50'!Z24</f>
        <v>E</v>
      </c>
      <c r="C314" s="1253"/>
      <c r="D314" s="410"/>
      <c r="E314" s="482"/>
      <c r="F314" s="418"/>
      <c r="G314" s="410"/>
      <c r="H314" s="483" t="s">
        <v>244</v>
      </c>
      <c r="I314" s="1244" t="str">
        <f>$I$9</f>
        <v>ENTR DE TRAVAUX URBAINS ET D'HYGIENE PUBLIQUE</v>
      </c>
      <c r="J314" s="1245"/>
      <c r="K314" s="484"/>
      <c r="L314" s="469"/>
      <c r="M314" s="410"/>
      <c r="N314" s="408"/>
    </row>
    <row r="315" spans="1:14" ht="12.75" hidden="1" customHeight="1">
      <c r="A315" s="485" t="s">
        <v>10</v>
      </c>
      <c r="B315" s="1303"/>
      <c r="C315" s="1304"/>
      <c r="D315" s="1305"/>
      <c r="E315" s="486"/>
      <c r="F315" s="419"/>
      <c r="G315" s="410"/>
      <c r="H315" s="483" t="s">
        <v>246</v>
      </c>
      <c r="I315" s="1246" t="str">
        <f>$I$10</f>
        <v>Theniet El Had, Theniet El Had</v>
      </c>
      <c r="J315" s="1247"/>
      <c r="K315" s="1248"/>
      <c r="L315" s="492" t="s">
        <v>247</v>
      </c>
      <c r="M315" s="410"/>
      <c r="N315" s="408"/>
    </row>
    <row r="316" spans="1:14" ht="12.75" hidden="1" customHeight="1" thickBot="1">
      <c r="A316" s="485" t="s">
        <v>248</v>
      </c>
      <c r="B316" s="1303"/>
      <c r="C316" s="1304"/>
      <c r="D316" s="1305"/>
      <c r="E316" s="486"/>
      <c r="F316" s="487"/>
      <c r="G316" s="410"/>
      <c r="H316" s="488"/>
      <c r="I316" s="489"/>
      <c r="J316" s="490"/>
      <c r="K316" s="491"/>
      <c r="L316" s="496"/>
      <c r="M316" s="410"/>
      <c r="N316" s="408"/>
    </row>
    <row r="317" spans="1:14" ht="12.75" hidden="1" customHeight="1">
      <c r="A317" s="493" t="s">
        <v>249</v>
      </c>
      <c r="B317" s="1375" t="str">
        <f>'SAISIE POUR G50'!X25</f>
        <v>E</v>
      </c>
      <c r="C317" s="1376"/>
      <c r="D317" s="1377"/>
      <c r="E317" s="494"/>
      <c r="F317" s="418"/>
      <c r="G317" s="410"/>
      <c r="H317" s="407"/>
      <c r="I317" s="495"/>
      <c r="J317" s="407"/>
      <c r="K317" s="407"/>
      <c r="L317" s="596"/>
      <c r="M317" s="424"/>
      <c r="N317" s="408"/>
    </row>
    <row r="318" spans="1:14" ht="12.75" hidden="1" customHeight="1" thickBot="1">
      <c r="A318" s="425"/>
      <c r="B318" s="425"/>
      <c r="C318" s="425"/>
      <c r="D318" s="425"/>
      <c r="E318" s="425"/>
      <c r="F318" s="425"/>
      <c r="G318" s="425"/>
      <c r="H318" s="1397">
        <f>'SAISIE POUR G50'!X26</f>
        <v>0</v>
      </c>
      <c r="I318" s="1397"/>
      <c r="J318" s="1397"/>
      <c r="K318" s="1397"/>
      <c r="L318" s="425"/>
      <c r="M318" s="425"/>
      <c r="N318" s="408"/>
    </row>
    <row r="319" spans="1:14" ht="15" hidden="1">
      <c r="A319" s="497"/>
      <c r="B319" s="497"/>
      <c r="C319" s="497"/>
      <c r="D319" s="497"/>
      <c r="E319" s="558" t="s">
        <v>439</v>
      </c>
      <c r="F319" s="497"/>
      <c r="G319" s="497"/>
      <c r="H319" s="497"/>
      <c r="I319" s="497"/>
      <c r="J319" s="497">
        <f>'SAISIE POUR G50'!AA17</f>
        <v>0.02</v>
      </c>
      <c r="K319" s="498"/>
      <c r="L319" s="499"/>
      <c r="M319" s="425"/>
      <c r="N319" s="408"/>
    </row>
    <row r="320" spans="1:14" ht="10.5" hidden="1" customHeight="1">
      <c r="A320" s="1317" t="s">
        <v>251</v>
      </c>
      <c r="B320" s="1318"/>
      <c r="C320" s="500"/>
      <c r="D320" s="501"/>
      <c r="E320" s="458" t="s">
        <v>252</v>
      </c>
      <c r="F320" s="501"/>
      <c r="G320" s="501"/>
      <c r="H320" s="502"/>
      <c r="I320" s="1325" t="s">
        <v>253</v>
      </c>
      <c r="J320" s="1326"/>
      <c r="K320" s="1300" t="s">
        <v>254</v>
      </c>
      <c r="L320" s="1288"/>
      <c r="M320" s="425"/>
      <c r="N320" s="408"/>
    </row>
    <row r="321" spans="1:14" ht="10.5" hidden="1" customHeight="1">
      <c r="A321" s="503"/>
      <c r="B321" s="504"/>
      <c r="C321" s="505"/>
      <c r="D321" s="506"/>
      <c r="E321" s="506"/>
      <c r="F321" s="506"/>
      <c r="G321" s="506"/>
      <c r="H321" s="507"/>
      <c r="I321" s="508" t="s">
        <v>255</v>
      </c>
      <c r="J321" s="509" t="s">
        <v>82</v>
      </c>
      <c r="K321" s="1301" t="s">
        <v>256</v>
      </c>
      <c r="L321" s="1302"/>
      <c r="M321" s="425"/>
      <c r="N321" s="408"/>
    </row>
    <row r="322" spans="1:14" ht="12" hidden="1" customHeight="1">
      <c r="A322" s="1359" t="s">
        <v>257</v>
      </c>
      <c r="B322" s="1360"/>
      <c r="C322" s="1393" t="s">
        <v>430</v>
      </c>
      <c r="D322" s="1368"/>
      <c r="E322" s="1368"/>
      <c r="F322" s="1368"/>
      <c r="G322" s="1368"/>
      <c r="H322" s="510">
        <f>'SAISIE POUR G50'!Y17</f>
        <v>0.5</v>
      </c>
      <c r="I322" s="511">
        <f>'SAISIE POUR G50'!Z17</f>
        <v>0</v>
      </c>
      <c r="J322" s="512">
        <f>I322-(I322*H322)</f>
        <v>0</v>
      </c>
      <c r="K322" s="1298">
        <f>ROUNDDOWN(J322*J319,0)</f>
        <v>0</v>
      </c>
      <c r="L322" s="1299"/>
      <c r="M322" s="425"/>
      <c r="N322" s="408"/>
    </row>
    <row r="323" spans="1:14" ht="12" hidden="1" customHeight="1">
      <c r="A323" s="1319" t="s">
        <v>259</v>
      </c>
      <c r="B323" s="1318"/>
      <c r="C323" s="1296" t="s">
        <v>419</v>
      </c>
      <c r="D323" s="1297"/>
      <c r="E323" s="1297"/>
      <c r="F323" s="1297"/>
      <c r="G323" s="1297"/>
      <c r="H323" s="510">
        <f>'SAISIE POUR G50'!Y18</f>
        <v>0.25</v>
      </c>
      <c r="I323" s="511">
        <f>'SAISIE POUR G50'!Z18</f>
        <v>0</v>
      </c>
      <c r="J323" s="512">
        <f>I323-(I323*H323)</f>
        <v>0</v>
      </c>
      <c r="K323" s="1298">
        <f>ROUNDDOWN(J323*J319,0)</f>
        <v>0</v>
      </c>
      <c r="L323" s="1299"/>
      <c r="M323" s="425"/>
      <c r="N323" s="408"/>
    </row>
    <row r="324" spans="1:14" ht="12" hidden="1" customHeight="1">
      <c r="A324" s="1319" t="s">
        <v>260</v>
      </c>
      <c r="B324" s="1318"/>
      <c r="C324" s="1296" t="s">
        <v>261</v>
      </c>
      <c r="D324" s="1297"/>
      <c r="E324" s="1297"/>
      <c r="F324" s="1297"/>
      <c r="G324" s="1297"/>
      <c r="H324" s="513"/>
      <c r="I324" s="511">
        <f>'SAISIE POUR G50'!Z19</f>
        <v>0</v>
      </c>
      <c r="J324" s="512">
        <f>I324</f>
        <v>0</v>
      </c>
      <c r="K324" s="1298">
        <f>ROUNDDOWN(J324*J319,0)</f>
        <v>0</v>
      </c>
      <c r="L324" s="1299"/>
      <c r="M324" s="425"/>
      <c r="N324" s="408"/>
    </row>
    <row r="325" spans="1:14" ht="12" hidden="1" customHeight="1">
      <c r="A325" s="1319" t="s">
        <v>262</v>
      </c>
      <c r="B325" s="1318"/>
      <c r="C325" s="1296" t="s">
        <v>263</v>
      </c>
      <c r="D325" s="1297"/>
      <c r="E325" s="1297"/>
      <c r="F325" s="1297"/>
      <c r="G325" s="1297"/>
      <c r="H325" s="513"/>
      <c r="I325" s="511">
        <f>'SAISIE POUR G50'!Z20</f>
        <v>0</v>
      </c>
      <c r="J325" s="512">
        <f>I325</f>
        <v>0</v>
      </c>
      <c r="K325" s="1298">
        <f>ROUNDDOWN(J325*H325,0)</f>
        <v>0</v>
      </c>
      <c r="L325" s="1299"/>
      <c r="M325" s="425"/>
      <c r="N325" s="408"/>
    </row>
    <row r="326" spans="1:14" ht="12" hidden="1" customHeight="1">
      <c r="A326" s="1319" t="s">
        <v>264</v>
      </c>
      <c r="B326" s="1318"/>
      <c r="C326" s="1296" t="s">
        <v>432</v>
      </c>
      <c r="D326" s="1297"/>
      <c r="E326" s="1297"/>
      <c r="F326" s="1297"/>
      <c r="G326" s="1297"/>
      <c r="H326" s="513"/>
      <c r="I326" s="511">
        <f>'SAISIE POUR G50'!Z21</f>
        <v>0</v>
      </c>
      <c r="J326" s="512">
        <f>I326</f>
        <v>0</v>
      </c>
      <c r="K326" s="1298">
        <f>ROUNDDOWN(J326*J319,0)</f>
        <v>0</v>
      </c>
      <c r="L326" s="1299"/>
      <c r="M326" s="425"/>
      <c r="N326" s="408"/>
    </row>
    <row r="327" spans="1:14" ht="16.5" hidden="1" thickBot="1">
      <c r="A327" s="514">
        <v>1</v>
      </c>
      <c r="B327" s="1338" t="s">
        <v>266</v>
      </c>
      <c r="C327" s="1339"/>
      <c r="D327" s="1339"/>
      <c r="E327" s="1339"/>
      <c r="F327" s="1340"/>
      <c r="G327" s="515"/>
      <c r="H327" s="516" t="s">
        <v>267</v>
      </c>
      <c r="I327" s="517">
        <f>SUM(I322:I326)</f>
        <v>0</v>
      </c>
      <c r="J327" s="517">
        <f>SUM(J322:J326)</f>
        <v>0</v>
      </c>
      <c r="K327" s="1311" t="str">
        <f>IF(SUM(K322:L326)&gt;0,ROUNDDOWN(SUM(K322:L326),0),"NEANT")</f>
        <v>NEANT</v>
      </c>
      <c r="L327" s="1312"/>
      <c r="M327" s="425"/>
      <c r="N327" s="408"/>
    </row>
    <row r="328" spans="1:14" ht="6" hidden="1" customHeight="1" thickBot="1">
      <c r="A328" s="518"/>
      <c r="B328" s="518"/>
      <c r="C328" s="519"/>
      <c r="D328" s="518"/>
      <c r="E328" s="518"/>
      <c r="F328" s="518"/>
      <c r="G328" s="518"/>
      <c r="H328" s="518"/>
      <c r="I328" s="518"/>
      <c r="J328" s="518"/>
      <c r="K328" s="518"/>
      <c r="L328" s="520"/>
      <c r="M328" s="425"/>
      <c r="N328" s="408"/>
    </row>
    <row r="329" spans="1:14" ht="12.75" hidden="1" customHeight="1">
      <c r="A329" s="1351" t="s">
        <v>277</v>
      </c>
      <c r="B329" s="1352"/>
      <c r="C329" s="1352"/>
      <c r="D329" s="1352"/>
      <c r="E329" s="1352"/>
      <c r="F329" s="1352"/>
      <c r="G329" s="1352"/>
      <c r="H329" s="1352"/>
      <c r="I329" s="1352"/>
      <c r="J329" s="1352"/>
      <c r="K329" s="1352"/>
      <c r="L329" s="1353"/>
      <c r="M329" s="425"/>
      <c r="N329" s="408"/>
    </row>
    <row r="330" spans="1:14" ht="13.5" hidden="1" customHeight="1">
      <c r="A330" s="1370" t="s">
        <v>251</v>
      </c>
      <c r="B330" s="1371"/>
      <c r="C330" s="1387" t="s">
        <v>278</v>
      </c>
      <c r="D330" s="1388"/>
      <c r="E330" s="1253"/>
      <c r="F330" s="1253"/>
      <c r="G330" s="1253"/>
      <c r="H330" s="1253"/>
      <c r="I330" s="1389"/>
      <c r="J330" s="521" t="s">
        <v>420</v>
      </c>
      <c r="K330" s="522" t="s">
        <v>80</v>
      </c>
      <c r="L330" s="523" t="s">
        <v>168</v>
      </c>
      <c r="M330" s="425"/>
      <c r="N330" s="408"/>
    </row>
    <row r="331" spans="1:14" ht="13.5" hidden="1" customHeight="1">
      <c r="A331" s="1349" t="s">
        <v>281</v>
      </c>
      <c r="B331" s="1350"/>
      <c r="C331" s="1367" t="s">
        <v>421</v>
      </c>
      <c r="D331" s="1368"/>
      <c r="E331" s="1368"/>
      <c r="F331" s="1368"/>
      <c r="G331" s="1368"/>
      <c r="H331" s="1368"/>
      <c r="I331" s="1369"/>
      <c r="J331" s="524">
        <v>0</v>
      </c>
      <c r="K331" s="525" t="s">
        <v>165</v>
      </c>
      <c r="L331" s="430">
        <v>0</v>
      </c>
      <c r="M331" s="425"/>
      <c r="N331" s="408"/>
    </row>
    <row r="332" spans="1:14" ht="13.5" hidden="1" customHeight="1">
      <c r="A332" s="1343" t="s">
        <v>285</v>
      </c>
      <c r="B332" s="1344"/>
      <c r="C332" s="1382" t="s">
        <v>422</v>
      </c>
      <c r="D332" s="1297"/>
      <c r="E332" s="1297"/>
      <c r="F332" s="1297"/>
      <c r="G332" s="1297"/>
      <c r="H332" s="1297"/>
      <c r="I332" s="1383"/>
      <c r="J332" s="524">
        <v>0</v>
      </c>
      <c r="K332" s="526">
        <f>'SAISIE POUR G50'!E374</f>
        <v>0</v>
      </c>
      <c r="L332" s="527">
        <v>0</v>
      </c>
      <c r="M332" s="425"/>
      <c r="N332" s="408"/>
    </row>
    <row r="333" spans="1:14" ht="13.5" hidden="1" customHeight="1">
      <c r="A333" s="1343" t="s">
        <v>286</v>
      </c>
      <c r="B333" s="1344"/>
      <c r="C333" s="1372" t="s">
        <v>423</v>
      </c>
      <c r="D333" s="1373"/>
      <c r="E333" s="1373"/>
      <c r="F333" s="1373"/>
      <c r="G333" s="1373"/>
      <c r="H333" s="1373"/>
      <c r="I333" s="1374"/>
      <c r="J333" s="524">
        <v>0</v>
      </c>
      <c r="K333" s="526">
        <v>0.24</v>
      </c>
      <c r="L333" s="527">
        <v>0</v>
      </c>
      <c r="M333" s="425"/>
      <c r="N333" s="408"/>
    </row>
    <row r="334" spans="1:14" ht="14.25" hidden="1" customHeight="1" thickBot="1">
      <c r="A334" s="528">
        <v>3</v>
      </c>
      <c r="B334" s="1384" t="s">
        <v>288</v>
      </c>
      <c r="C334" s="1385"/>
      <c r="D334" s="1385"/>
      <c r="E334" s="1385"/>
      <c r="F334" s="1385"/>
      <c r="G334" s="1385"/>
      <c r="H334" s="1386"/>
      <c r="I334" s="529" t="s">
        <v>289</v>
      </c>
      <c r="J334" s="530">
        <f>SUM(J331:J333)</f>
        <v>0</v>
      </c>
      <c r="K334" s="531"/>
      <c r="L334" s="532" t="str">
        <f>IF(SUM(L331:L333)&gt;0,ROUNDDOWN(SUM(L331:L333),0),"NEANT")</f>
        <v>NEANT</v>
      </c>
      <c r="M334" s="425"/>
      <c r="N334" s="408"/>
    </row>
    <row r="335" spans="1:14" ht="6.75" hidden="1" customHeight="1" thickBot="1">
      <c r="A335" s="425"/>
      <c r="B335" s="425"/>
      <c r="C335" s="425"/>
      <c r="D335" s="425"/>
      <c r="E335" s="425"/>
      <c r="F335" s="425"/>
      <c r="G335" s="425"/>
      <c r="H335" s="425"/>
      <c r="I335" s="425"/>
      <c r="J335" s="425"/>
      <c r="K335" s="425"/>
      <c r="L335" s="425"/>
      <c r="M335" s="425"/>
      <c r="N335" s="408"/>
    </row>
    <row r="336" spans="1:14" ht="14.25" hidden="1" customHeight="1">
      <c r="A336" s="559"/>
      <c r="B336" s="560"/>
      <c r="C336" s="560" t="s">
        <v>297</v>
      </c>
      <c r="D336" s="560"/>
      <c r="E336" s="560"/>
      <c r="F336" s="561"/>
      <c r="G336" s="1313" t="s">
        <v>298</v>
      </c>
      <c r="H336" s="1320"/>
      <c r="I336" s="1321"/>
      <c r="J336" s="1363" t="s">
        <v>299</v>
      </c>
      <c r="K336" s="1363"/>
      <c r="L336" s="1378" t="s">
        <v>300</v>
      </c>
      <c r="M336" s="1379"/>
      <c r="N336" s="408"/>
    </row>
    <row r="337" spans="1:14" ht="9.75" hidden="1" customHeight="1">
      <c r="A337" s="562"/>
      <c r="B337" s="563"/>
      <c r="C337" s="563"/>
      <c r="D337" s="564"/>
      <c r="E337" s="1364" t="str">
        <f>"            -"</f>
        <v xml:space="preserve">            -</v>
      </c>
      <c r="F337" s="1362"/>
      <c r="G337" s="565"/>
      <c r="H337" s="566"/>
      <c r="I337" s="567"/>
      <c r="J337" s="1361" t="s">
        <v>424</v>
      </c>
      <c r="K337" s="1362"/>
      <c r="L337" s="1341" t="s">
        <v>301</v>
      </c>
      <c r="M337" s="1342"/>
      <c r="N337" s="408"/>
    </row>
    <row r="338" spans="1:14" ht="16.5" hidden="1" customHeight="1">
      <c r="A338" s="540" t="s">
        <v>302</v>
      </c>
      <c r="B338" s="541"/>
      <c r="C338" s="542" t="s">
        <v>303</v>
      </c>
      <c r="D338" s="543"/>
      <c r="E338" s="1365" t="str">
        <f>IF($K327="NEANT",E337,$K327)</f>
        <v xml:space="preserve">            -</v>
      </c>
      <c r="F338" s="1366"/>
      <c r="G338" s="568"/>
      <c r="H338" s="541" t="s">
        <v>304</v>
      </c>
      <c r="I338" s="569"/>
      <c r="J338" s="1327" t="s">
        <v>305</v>
      </c>
      <c r="K338" s="1307"/>
      <c r="L338" s="1308" t="s">
        <v>306</v>
      </c>
      <c r="M338" s="1337"/>
      <c r="N338" s="408"/>
    </row>
    <row r="339" spans="1:14" ht="12" hidden="1" customHeight="1">
      <c r="A339" s="540"/>
      <c r="B339" s="541"/>
      <c r="C339" s="542"/>
      <c r="D339" s="545"/>
      <c r="E339" s="1380"/>
      <c r="F339" s="1381"/>
      <c r="G339" s="568"/>
      <c r="H339" s="541" t="s">
        <v>309</v>
      </c>
      <c r="I339" s="569"/>
      <c r="J339" s="1327" t="s">
        <v>425</v>
      </c>
      <c r="K339" s="1307"/>
      <c r="L339" s="1336" t="s">
        <v>310</v>
      </c>
      <c r="M339" s="1337"/>
      <c r="N339" s="408"/>
    </row>
    <row r="340" spans="1:14" ht="12" hidden="1" customHeight="1">
      <c r="A340" s="540" t="s">
        <v>314</v>
      </c>
      <c r="B340" s="541"/>
      <c r="C340" s="542" t="s">
        <v>315</v>
      </c>
      <c r="D340" s="543"/>
      <c r="E340" s="1334">
        <f>L331</f>
        <v>0</v>
      </c>
      <c r="F340" s="1335"/>
      <c r="G340" s="568"/>
      <c r="H340" s="541" t="s">
        <v>311</v>
      </c>
      <c r="I340" s="570"/>
      <c r="J340" s="1327" t="s">
        <v>426</v>
      </c>
      <c r="K340" s="1307"/>
      <c r="L340" s="1308" t="s">
        <v>313</v>
      </c>
      <c r="M340" s="1337"/>
      <c r="N340" s="408"/>
    </row>
    <row r="341" spans="1:14" ht="12" hidden="1" customHeight="1">
      <c r="A341" s="540" t="s">
        <v>427</v>
      </c>
      <c r="B341" s="541"/>
      <c r="C341" s="542" t="s">
        <v>318</v>
      </c>
      <c r="D341" s="545"/>
      <c r="E341" s="1380">
        <f>L332</f>
        <v>0</v>
      </c>
      <c r="F341" s="1381"/>
      <c r="G341" s="568"/>
      <c r="H341" s="541" t="s">
        <v>316</v>
      </c>
      <c r="I341" s="569"/>
      <c r="J341" s="1327" t="s">
        <v>320</v>
      </c>
      <c r="K341" s="1307"/>
      <c r="L341" s="1308" t="s">
        <v>313</v>
      </c>
      <c r="M341" s="1337"/>
      <c r="N341" s="408"/>
    </row>
    <row r="342" spans="1:14" ht="12" hidden="1" customHeight="1">
      <c r="A342" s="540" t="s">
        <v>428</v>
      </c>
      <c r="B342" s="541"/>
      <c r="C342" s="542" t="s">
        <v>322</v>
      </c>
      <c r="D342" s="545"/>
      <c r="E342" s="1334">
        <f>L333</f>
        <v>0</v>
      </c>
      <c r="F342" s="1335"/>
      <c r="G342" s="571"/>
      <c r="H342" s="546" t="s">
        <v>319</v>
      </c>
      <c r="I342" s="572" t="str">
        <f>IDENTIFICATION!D12</f>
        <v>Theniet El Had</v>
      </c>
      <c r="J342" s="1332" t="s">
        <v>324</v>
      </c>
      <c r="K342" s="1333"/>
      <c r="L342" s="1308" t="s">
        <v>313</v>
      </c>
      <c r="M342" s="1337"/>
      <c r="N342" s="408"/>
    </row>
    <row r="343" spans="1:14" ht="12" hidden="1" customHeight="1">
      <c r="A343" s="540"/>
      <c r="B343" s="541"/>
      <c r="C343" s="542"/>
      <c r="D343" s="548"/>
      <c r="E343" s="1345"/>
      <c r="F343" s="1346"/>
      <c r="G343" s="573"/>
      <c r="H343" s="546" t="s">
        <v>323</v>
      </c>
      <c r="I343" s="574">
        <f ca="1">TODAY()</f>
        <v>44498</v>
      </c>
      <c r="J343" s="1332" t="s">
        <v>327</v>
      </c>
      <c r="K343" s="1333"/>
      <c r="L343" s="1308" t="s">
        <v>313</v>
      </c>
      <c r="M343" s="1337"/>
      <c r="N343" s="408"/>
    </row>
    <row r="344" spans="1:14" ht="12" hidden="1" customHeight="1">
      <c r="A344" s="540"/>
      <c r="B344" s="541"/>
      <c r="C344" s="542"/>
      <c r="D344" s="537"/>
      <c r="E344" s="1294"/>
      <c r="F344" s="1295"/>
      <c r="G344" s="568"/>
      <c r="H344" s="541" t="s">
        <v>328</v>
      </c>
      <c r="I344" s="569"/>
      <c r="J344" s="1330" t="s">
        <v>431</v>
      </c>
      <c r="K344" s="1331"/>
      <c r="L344" s="1308" t="s">
        <v>313</v>
      </c>
      <c r="M344" s="1337"/>
      <c r="N344" s="408"/>
    </row>
    <row r="345" spans="1:14" ht="12" hidden="1" customHeight="1">
      <c r="A345" s="540"/>
      <c r="B345" s="541"/>
      <c r="C345" s="542"/>
      <c r="D345" s="537"/>
      <c r="E345" s="1294"/>
      <c r="F345" s="1295"/>
      <c r="G345" s="568"/>
      <c r="H345" s="575"/>
      <c r="I345" s="570"/>
      <c r="J345" s="1330" t="s">
        <v>332</v>
      </c>
      <c r="K345" s="1331"/>
      <c r="L345" s="1308" t="s">
        <v>313</v>
      </c>
      <c r="M345" s="1337"/>
      <c r="N345" s="408"/>
    </row>
    <row r="346" spans="1:14" ht="12" hidden="1" customHeight="1">
      <c r="A346" s="540"/>
      <c r="B346" s="541"/>
      <c r="C346" s="542"/>
      <c r="D346" s="537"/>
      <c r="E346" s="1328"/>
      <c r="F346" s="1329"/>
      <c r="G346" s="576"/>
      <c r="H346" s="541"/>
      <c r="I346" s="569"/>
      <c r="J346" s="1327" t="s">
        <v>335</v>
      </c>
      <c r="K346" s="1307"/>
      <c r="L346" s="1308" t="s">
        <v>313</v>
      </c>
      <c r="M346" s="1337"/>
      <c r="N346" s="408"/>
    </row>
    <row r="347" spans="1:14" ht="12" hidden="1" customHeight="1">
      <c r="A347" s="540"/>
      <c r="E347" s="597"/>
      <c r="F347" s="598"/>
      <c r="G347" s="576"/>
      <c r="H347" s="541"/>
      <c r="I347" s="569"/>
      <c r="J347" s="1327" t="s">
        <v>338</v>
      </c>
      <c r="K347" s="1307"/>
      <c r="L347" s="1308" t="s">
        <v>313</v>
      </c>
      <c r="M347" s="1337"/>
      <c r="N347" s="408"/>
    </row>
    <row r="348" spans="1:14" ht="15" hidden="1" customHeight="1">
      <c r="A348" s="540"/>
      <c r="B348" s="1240" t="s">
        <v>341</v>
      </c>
      <c r="C348" s="1394"/>
      <c r="D348" s="1290"/>
      <c r="E348" s="1395" t="str">
        <f>IF(SUM(E338:F343)&gt;0,ROUNDDOWN(SUM(E338:F343),0),"NEANT")</f>
        <v>NEANT</v>
      </c>
      <c r="F348" s="1396"/>
      <c r="G348" s="576"/>
      <c r="H348" s="541"/>
      <c r="I348" s="569"/>
      <c r="J348" s="1327" t="s">
        <v>340</v>
      </c>
      <c r="K348" s="1307"/>
      <c r="L348" s="1308" t="s">
        <v>313</v>
      </c>
      <c r="M348" s="1337"/>
      <c r="N348" s="408"/>
    </row>
    <row r="349" spans="1:14" ht="15.75" hidden="1">
      <c r="A349" s="540"/>
      <c r="B349" s="541"/>
      <c r="C349" s="541"/>
      <c r="D349" s="541"/>
      <c r="E349" s="551"/>
      <c r="F349" s="552"/>
      <c r="G349" s="576" t="s">
        <v>339</v>
      </c>
      <c r="H349" s="541"/>
      <c r="I349" s="569"/>
      <c r="J349" s="553"/>
      <c r="K349" s="554"/>
      <c r="L349" s="1308" t="s">
        <v>313</v>
      </c>
      <c r="M349" s="1337"/>
      <c r="N349" s="408"/>
    </row>
    <row r="350" spans="1:14" ht="15.75" hidden="1" customHeight="1" thickBot="1">
      <c r="A350" s="577"/>
      <c r="B350" s="578"/>
      <c r="C350" s="490"/>
      <c r="D350" s="579"/>
      <c r="E350" s="1398"/>
      <c r="F350" s="1399"/>
      <c r="G350" s="580"/>
      <c r="H350" s="581"/>
      <c r="I350" s="582"/>
      <c r="J350" s="1322"/>
      <c r="K350" s="1323"/>
      <c r="L350" s="1309"/>
      <c r="M350" s="1411"/>
      <c r="N350" s="408"/>
    </row>
    <row r="351" spans="1:14" ht="18.75" hidden="1" customHeight="1" thickBot="1">
      <c r="N351" s="408"/>
    </row>
    <row r="352" spans="1:14" ht="12.75" hidden="1" customHeight="1" thickBot="1">
      <c r="A352" s="410"/>
      <c r="B352" s="410"/>
      <c r="C352" s="410"/>
      <c r="D352" s="410"/>
      <c r="E352" s="410"/>
      <c r="F352" s="410"/>
      <c r="G352" s="410"/>
      <c r="H352" s="1400" t="s">
        <v>224</v>
      </c>
      <c r="I352" s="1401"/>
      <c r="J352" s="1401"/>
      <c r="K352" s="1402"/>
      <c r="L352" s="458" t="s">
        <v>411</v>
      </c>
      <c r="M352" s="407"/>
      <c r="N352" s="408"/>
    </row>
    <row r="353" spans="1:14" ht="15" hidden="1" customHeight="1">
      <c r="A353" s="1286" t="s">
        <v>226</v>
      </c>
      <c r="B353" s="1287"/>
      <c r="C353" s="1288"/>
      <c r="D353" s="459" t="s">
        <v>227</v>
      </c>
      <c r="E353" s="460">
        <f>'SAISIE POUR G50'!$G$1</f>
        <v>2021</v>
      </c>
      <c r="F353" s="461"/>
      <c r="G353" s="410"/>
      <c r="H353" s="1403" t="s">
        <v>228</v>
      </c>
      <c r="I353" s="1404"/>
      <c r="J353" s="1404"/>
      <c r="K353" s="1405"/>
      <c r="L353" s="462" t="s">
        <v>438</v>
      </c>
      <c r="M353" s="410"/>
      <c r="N353" s="408"/>
    </row>
    <row r="354" spans="1:14" ht="12.75" hidden="1" customHeight="1">
      <c r="A354" s="1292" t="s">
        <v>229</v>
      </c>
      <c r="B354" s="1287"/>
      <c r="C354" s="1288"/>
      <c r="D354" s="463"/>
      <c r="E354" s="464"/>
      <c r="F354" s="465"/>
      <c r="G354" s="410"/>
      <c r="H354" s="1231" t="s">
        <v>230</v>
      </c>
      <c r="I354" s="1232"/>
      <c r="J354" s="1232"/>
      <c r="K354" s="1233"/>
      <c r="L354" s="466" t="s">
        <v>412</v>
      </c>
      <c r="M354" s="410"/>
      <c r="N354" s="408"/>
    </row>
    <row r="355" spans="1:14" ht="12.75" hidden="1" customHeight="1">
      <c r="A355" s="467" t="s">
        <v>231</v>
      </c>
      <c r="B355" s="1293" t="str">
        <f>'SAISIE POUR G50'!X36</f>
        <v>F</v>
      </c>
      <c r="C355" s="1239"/>
      <c r="D355" s="468" t="s">
        <v>232</v>
      </c>
      <c r="E355" s="1242" t="str">
        <f>$E$4</f>
        <v>FEVRIER</v>
      </c>
      <c r="F355" s="1243"/>
      <c r="G355" s="410"/>
      <c r="H355" s="1231" t="s">
        <v>233</v>
      </c>
      <c r="I355" s="1232"/>
      <c r="J355" s="1232"/>
      <c r="K355" s="1233"/>
      <c r="L355" s="469" t="s">
        <v>413</v>
      </c>
      <c r="M355" s="410"/>
      <c r="N355" s="408"/>
    </row>
    <row r="356" spans="1:14" ht="12.75" hidden="1" customHeight="1" thickBot="1">
      <c r="A356" s="1237" t="s">
        <v>234</v>
      </c>
      <c r="B356" s="1238"/>
      <c r="C356" s="1239"/>
      <c r="D356" s="471" t="s">
        <v>235</v>
      </c>
      <c r="E356" s="472" t="s">
        <v>236</v>
      </c>
      <c r="F356" s="473"/>
      <c r="G356" s="410"/>
      <c r="H356" s="1234" t="s">
        <v>237</v>
      </c>
      <c r="I356" s="1235"/>
      <c r="J356" s="1235"/>
      <c r="K356" s="1236"/>
      <c r="L356" s="469" t="s">
        <v>414</v>
      </c>
      <c r="M356" s="410"/>
      <c r="N356" s="408"/>
    </row>
    <row r="357" spans="1:14" ht="12.75" hidden="1" customHeight="1" thickBot="1">
      <c r="A357" s="474" t="s">
        <v>238</v>
      </c>
      <c r="B357" s="1293" t="str">
        <f>'SAISIE POUR G50'!Z36</f>
        <v>F</v>
      </c>
      <c r="C357" s="1238"/>
      <c r="D357" s="410"/>
      <c r="E357" s="410"/>
      <c r="F357" s="418"/>
      <c r="G357" s="410"/>
      <c r="H357" s="425"/>
      <c r="I357" s="425"/>
      <c r="J357" s="425"/>
      <c r="K357" s="425"/>
      <c r="L357" s="469" t="s">
        <v>415</v>
      </c>
      <c r="M357" s="410"/>
      <c r="N357" s="408"/>
    </row>
    <row r="358" spans="1:14" ht="12.75" hidden="1" customHeight="1">
      <c r="A358" s="410"/>
      <c r="B358" s="419" t="s">
        <v>239</v>
      </c>
      <c r="C358" s="475"/>
      <c r="D358" s="1254" t="s">
        <v>240</v>
      </c>
      <c r="E358" s="1255"/>
      <c r="F358" s="1256"/>
      <c r="G358" s="410"/>
      <c r="H358" s="476" t="s">
        <v>241</v>
      </c>
      <c r="I358" s="1281" t="str">
        <f>$I$7</f>
        <v>ENTR</v>
      </c>
      <c r="J358" s="1282"/>
      <c r="K358" s="1283"/>
      <c r="L358" s="469" t="s">
        <v>416</v>
      </c>
      <c r="M358" s="410"/>
      <c r="N358" s="408"/>
    </row>
    <row r="359" spans="1:14" ht="12.75" hidden="1" customHeight="1" thickBot="1">
      <c r="A359" s="477" t="s">
        <v>238</v>
      </c>
      <c r="B359" s="1289" t="str">
        <f>'SAISIE POUR G50'!X37</f>
        <v>F</v>
      </c>
      <c r="C359" s="1241"/>
      <c r="D359" s="1406" t="s">
        <v>242</v>
      </c>
      <c r="E359" s="1407"/>
      <c r="F359" s="1408"/>
      <c r="G359" s="410"/>
      <c r="H359" s="478"/>
      <c r="I359" s="479"/>
      <c r="J359" s="479"/>
      <c r="K359" s="480"/>
      <c r="L359" s="469" t="s">
        <v>417</v>
      </c>
      <c r="M359" s="410"/>
      <c r="N359" s="408"/>
    </row>
    <row r="360" spans="1:14" ht="12.75" hidden="1" customHeight="1">
      <c r="A360" s="481" t="s">
        <v>243</v>
      </c>
      <c r="B360" s="1252" t="str">
        <f>'SAISIE POUR G50'!Z37</f>
        <v>F</v>
      </c>
      <c r="C360" s="1253"/>
      <c r="D360" s="410"/>
      <c r="E360" s="482"/>
      <c r="F360" s="418"/>
      <c r="G360" s="410"/>
      <c r="H360" s="483" t="s">
        <v>244</v>
      </c>
      <c r="I360" s="1244" t="str">
        <f>$I$9</f>
        <v>ENTR DE TRAVAUX URBAINS ET D'HYGIENE PUBLIQUE</v>
      </c>
      <c r="J360" s="1245"/>
      <c r="K360" s="484"/>
      <c r="L360" s="469"/>
      <c r="M360" s="410"/>
      <c r="N360" s="408"/>
    </row>
    <row r="361" spans="1:14" ht="12.75" hidden="1" customHeight="1">
      <c r="A361" s="485" t="s">
        <v>10</v>
      </c>
      <c r="B361" s="1303"/>
      <c r="C361" s="1304"/>
      <c r="D361" s="1305"/>
      <c r="E361" s="486"/>
      <c r="F361" s="419"/>
      <c r="G361" s="410"/>
      <c r="H361" s="483" t="s">
        <v>246</v>
      </c>
      <c r="I361" s="1246" t="str">
        <f>$I$10</f>
        <v>Theniet El Had, Theniet El Had</v>
      </c>
      <c r="J361" s="1247"/>
      <c r="K361" s="1248"/>
      <c r="M361" s="410"/>
      <c r="N361" s="408"/>
    </row>
    <row r="362" spans="1:14" ht="12.75" hidden="1" customHeight="1" thickBot="1">
      <c r="A362" s="485" t="s">
        <v>248</v>
      </c>
      <c r="B362" s="1303"/>
      <c r="C362" s="1304"/>
      <c r="D362" s="1305"/>
      <c r="E362" s="486"/>
      <c r="F362" s="487"/>
      <c r="G362" s="410"/>
      <c r="H362" s="488"/>
      <c r="I362" s="489"/>
      <c r="J362" s="490"/>
      <c r="K362" s="491"/>
      <c r="L362" s="492" t="s">
        <v>247</v>
      </c>
      <c r="M362" s="410"/>
      <c r="N362" s="408"/>
    </row>
    <row r="363" spans="1:14" ht="12.75" hidden="1" customHeight="1">
      <c r="A363" s="493" t="s">
        <v>249</v>
      </c>
      <c r="B363" s="1375" t="str">
        <f>'SAISIE POUR G50'!X38</f>
        <v>F</v>
      </c>
      <c r="C363" s="1376"/>
      <c r="D363" s="1377"/>
      <c r="E363" s="494"/>
      <c r="F363" s="418"/>
      <c r="G363" s="410"/>
      <c r="H363" s="407"/>
      <c r="I363" s="495"/>
      <c r="J363" s="407"/>
      <c r="K363" s="407"/>
      <c r="L363" s="496"/>
      <c r="M363" s="424"/>
      <c r="N363" s="408"/>
    </row>
    <row r="364" spans="1:14" ht="18" hidden="1" customHeight="1" thickBot="1">
      <c r="A364" s="425"/>
      <c r="B364" s="425"/>
      <c r="C364" s="425"/>
      <c r="D364" s="425"/>
      <c r="E364" s="425"/>
      <c r="F364" s="425"/>
      <c r="G364" s="425"/>
      <c r="H364" s="1397">
        <f>'SAISIE POUR G50'!X39</f>
        <v>0</v>
      </c>
      <c r="I364" s="1397"/>
      <c r="J364" s="1397"/>
      <c r="K364" s="1397"/>
      <c r="L364" s="425"/>
      <c r="M364" s="425"/>
      <c r="N364" s="408"/>
    </row>
    <row r="365" spans="1:14" ht="15" hidden="1">
      <c r="A365" s="497"/>
      <c r="B365" s="497"/>
      <c r="C365" s="497"/>
      <c r="D365" s="497"/>
      <c r="E365" s="558" t="s">
        <v>439</v>
      </c>
      <c r="F365" s="497"/>
      <c r="G365" s="497"/>
      <c r="H365" s="497"/>
      <c r="I365" s="497"/>
      <c r="J365" s="497">
        <f>'SAISIE POUR G50'!AA30</f>
        <v>0.02</v>
      </c>
      <c r="K365" s="498"/>
      <c r="L365" s="499"/>
      <c r="M365" s="425"/>
      <c r="N365" s="408"/>
    </row>
    <row r="366" spans="1:14" ht="12" hidden="1" customHeight="1">
      <c r="A366" s="1317" t="s">
        <v>251</v>
      </c>
      <c r="B366" s="1318"/>
      <c r="C366" s="500"/>
      <c r="D366" s="501"/>
      <c r="E366" s="458" t="s">
        <v>252</v>
      </c>
      <c r="F366" s="501"/>
      <c r="G366" s="501"/>
      <c r="H366" s="502"/>
      <c r="I366" s="1325" t="s">
        <v>253</v>
      </c>
      <c r="J366" s="1326"/>
      <c r="K366" s="1300" t="s">
        <v>254</v>
      </c>
      <c r="L366" s="1288"/>
      <c r="M366" s="425"/>
      <c r="N366" s="408"/>
    </row>
    <row r="367" spans="1:14" ht="12" hidden="1" customHeight="1">
      <c r="A367" s="503"/>
      <c r="B367" s="504"/>
      <c r="C367" s="505"/>
      <c r="D367" s="506"/>
      <c r="E367" s="506"/>
      <c r="F367" s="506"/>
      <c r="G367" s="506"/>
      <c r="H367" s="507"/>
      <c r="I367" s="508" t="s">
        <v>255</v>
      </c>
      <c r="J367" s="509" t="s">
        <v>82</v>
      </c>
      <c r="K367" s="1301" t="s">
        <v>256</v>
      </c>
      <c r="L367" s="1302"/>
      <c r="M367" s="425"/>
      <c r="N367" s="408"/>
    </row>
    <row r="368" spans="1:14" ht="12.75" hidden="1" customHeight="1">
      <c r="A368" s="1359" t="s">
        <v>257</v>
      </c>
      <c r="B368" s="1360"/>
      <c r="C368" s="1393" t="s">
        <v>430</v>
      </c>
      <c r="D368" s="1368"/>
      <c r="E368" s="1368"/>
      <c r="F368" s="1368"/>
      <c r="G368" s="1368"/>
      <c r="H368" s="510">
        <f>'SAISIE POUR G50'!Y30</f>
        <v>0.5</v>
      </c>
      <c r="I368" s="511">
        <f>'SAISIE POUR G50'!Z30</f>
        <v>0</v>
      </c>
      <c r="J368" s="512">
        <f>I368-(I368*H368)</f>
        <v>0</v>
      </c>
      <c r="K368" s="1298">
        <f>ROUNDDOWN(J368*J365,0)</f>
        <v>0</v>
      </c>
      <c r="L368" s="1299"/>
      <c r="M368" s="425"/>
      <c r="N368" s="408"/>
    </row>
    <row r="369" spans="1:14" ht="12.75" hidden="1" customHeight="1">
      <c r="A369" s="1319" t="s">
        <v>259</v>
      </c>
      <c r="B369" s="1318"/>
      <c r="C369" s="1296" t="s">
        <v>419</v>
      </c>
      <c r="D369" s="1297"/>
      <c r="E369" s="1297"/>
      <c r="F369" s="1297"/>
      <c r="G369" s="1297"/>
      <c r="H369" s="510">
        <f>'SAISIE POUR G50'!Y31</f>
        <v>0.25</v>
      </c>
      <c r="I369" s="511">
        <f>'SAISIE POUR G50'!Z31</f>
        <v>0</v>
      </c>
      <c r="J369" s="512">
        <f>I369-(I369*H369)</f>
        <v>0</v>
      </c>
      <c r="K369" s="1298">
        <f>ROUNDDOWN(J369*J365,0)</f>
        <v>0</v>
      </c>
      <c r="L369" s="1299"/>
      <c r="M369" s="425"/>
      <c r="N369" s="408"/>
    </row>
    <row r="370" spans="1:14" ht="12.75" hidden="1" customHeight="1">
      <c r="A370" s="1319" t="s">
        <v>260</v>
      </c>
      <c r="B370" s="1318"/>
      <c r="C370" s="1296" t="s">
        <v>261</v>
      </c>
      <c r="D370" s="1297"/>
      <c r="E370" s="1297"/>
      <c r="F370" s="1297"/>
      <c r="G370" s="1297"/>
      <c r="H370" s="513"/>
      <c r="I370" s="511">
        <f>'SAISIE POUR G50'!Z32</f>
        <v>0</v>
      </c>
      <c r="J370" s="512">
        <f>I370</f>
        <v>0</v>
      </c>
      <c r="K370" s="1298">
        <f>ROUNDDOWN(J370*J365,0)</f>
        <v>0</v>
      </c>
      <c r="L370" s="1299"/>
      <c r="M370" s="425"/>
      <c r="N370" s="408"/>
    </row>
    <row r="371" spans="1:14" ht="12.75" hidden="1" customHeight="1">
      <c r="A371" s="1319" t="s">
        <v>262</v>
      </c>
      <c r="B371" s="1318"/>
      <c r="C371" s="1296" t="s">
        <v>263</v>
      </c>
      <c r="D371" s="1297"/>
      <c r="E371" s="1297"/>
      <c r="F371" s="1297"/>
      <c r="G371" s="1297"/>
      <c r="H371" s="513"/>
      <c r="I371" s="511">
        <f>'SAISIE POUR G50'!Z33</f>
        <v>0</v>
      </c>
      <c r="J371" s="512">
        <f>I371</f>
        <v>0</v>
      </c>
      <c r="K371" s="1298">
        <f>ROUNDDOWN(J371*H371,0)</f>
        <v>0</v>
      </c>
      <c r="L371" s="1299"/>
      <c r="M371" s="425"/>
      <c r="N371" s="408"/>
    </row>
    <row r="372" spans="1:14" ht="12.75" hidden="1" customHeight="1">
      <c r="A372" s="1319" t="s">
        <v>264</v>
      </c>
      <c r="B372" s="1318"/>
      <c r="C372" s="1296" t="s">
        <v>432</v>
      </c>
      <c r="D372" s="1297"/>
      <c r="E372" s="1297"/>
      <c r="F372" s="1297"/>
      <c r="G372" s="1297"/>
      <c r="H372" s="513"/>
      <c r="I372" s="511">
        <f>'SAISIE POUR G50'!Z34</f>
        <v>0</v>
      </c>
      <c r="J372" s="512">
        <f>I372</f>
        <v>0</v>
      </c>
      <c r="K372" s="1298">
        <f>ROUNDDOWN(J372*J365,0)</f>
        <v>0</v>
      </c>
      <c r="L372" s="1299"/>
      <c r="M372" s="425"/>
      <c r="N372" s="408"/>
    </row>
    <row r="373" spans="1:14" ht="13.5" hidden="1" customHeight="1" thickBot="1">
      <c r="A373" s="514">
        <v>1</v>
      </c>
      <c r="B373" s="1338" t="s">
        <v>266</v>
      </c>
      <c r="C373" s="1339"/>
      <c r="D373" s="1339"/>
      <c r="E373" s="1339"/>
      <c r="F373" s="1340"/>
      <c r="G373" s="515"/>
      <c r="H373" s="516" t="s">
        <v>267</v>
      </c>
      <c r="I373" s="517">
        <f>SUM(I368:I372)</f>
        <v>0</v>
      </c>
      <c r="J373" s="517">
        <f>SUM(J368:J372)</f>
        <v>0</v>
      </c>
      <c r="K373" s="1311" t="str">
        <f>IF(SUM(K368:L372)&gt;0,ROUNDDOWN(SUM(K368:L372),0),"NEANT")</f>
        <v>NEANT</v>
      </c>
      <c r="L373" s="1312"/>
      <c r="M373" s="425"/>
      <c r="N373" s="408"/>
    </row>
    <row r="374" spans="1:14" ht="6" hidden="1" customHeight="1" thickBot="1">
      <c r="A374" s="518"/>
      <c r="B374" s="518"/>
      <c r="C374" s="519"/>
      <c r="D374" s="518"/>
      <c r="E374" s="518"/>
      <c r="F374" s="518"/>
      <c r="G374" s="518"/>
      <c r="H374" s="518"/>
      <c r="I374" s="518"/>
      <c r="J374" s="518"/>
      <c r="K374" s="518"/>
      <c r="L374" s="520"/>
      <c r="M374" s="425"/>
      <c r="N374" s="408"/>
    </row>
    <row r="375" spans="1:14" ht="15" hidden="1">
      <c r="A375" s="1351" t="s">
        <v>277</v>
      </c>
      <c r="B375" s="1352"/>
      <c r="C375" s="1352"/>
      <c r="D375" s="1352"/>
      <c r="E375" s="1352"/>
      <c r="F375" s="1352"/>
      <c r="G375" s="1352"/>
      <c r="H375" s="1352"/>
      <c r="I375" s="1352"/>
      <c r="J375" s="1352"/>
      <c r="K375" s="1352"/>
      <c r="L375" s="1353"/>
      <c r="M375" s="425"/>
      <c r="N375" s="408"/>
    </row>
    <row r="376" spans="1:14" hidden="1">
      <c r="A376" s="1370" t="s">
        <v>251</v>
      </c>
      <c r="B376" s="1371"/>
      <c r="C376" s="1387" t="s">
        <v>278</v>
      </c>
      <c r="D376" s="1388"/>
      <c r="E376" s="1253"/>
      <c r="F376" s="1253"/>
      <c r="G376" s="1253"/>
      <c r="H376" s="1253"/>
      <c r="I376" s="1389"/>
      <c r="J376" s="521" t="s">
        <v>420</v>
      </c>
      <c r="K376" s="522" t="s">
        <v>80</v>
      </c>
      <c r="L376" s="523" t="s">
        <v>168</v>
      </c>
      <c r="M376" s="425"/>
      <c r="N376" s="408"/>
    </row>
    <row r="377" spans="1:14" ht="12.75" hidden="1" customHeight="1">
      <c r="A377" s="1349" t="s">
        <v>281</v>
      </c>
      <c r="B377" s="1350"/>
      <c r="C377" s="1367" t="s">
        <v>421</v>
      </c>
      <c r="D377" s="1368"/>
      <c r="E377" s="1368"/>
      <c r="F377" s="1368"/>
      <c r="G377" s="1368"/>
      <c r="H377" s="1368"/>
      <c r="I377" s="1369"/>
      <c r="J377" s="524">
        <v>0</v>
      </c>
      <c r="K377" s="525" t="s">
        <v>165</v>
      </c>
      <c r="L377" s="430">
        <v>0</v>
      </c>
      <c r="M377" s="425"/>
      <c r="N377" s="408"/>
    </row>
    <row r="378" spans="1:14" ht="12.75" hidden="1" customHeight="1">
      <c r="A378" s="1343" t="s">
        <v>285</v>
      </c>
      <c r="B378" s="1344"/>
      <c r="C378" s="1382" t="s">
        <v>422</v>
      </c>
      <c r="D378" s="1297"/>
      <c r="E378" s="1297"/>
      <c r="F378" s="1297"/>
      <c r="G378" s="1297"/>
      <c r="H378" s="1297"/>
      <c r="I378" s="1383"/>
      <c r="J378" s="524">
        <v>0</v>
      </c>
      <c r="K378" s="526">
        <f>'SAISIE POUR G50'!E422</f>
        <v>0</v>
      </c>
      <c r="L378" s="527">
        <v>0</v>
      </c>
      <c r="M378" s="425"/>
      <c r="N378" s="408"/>
    </row>
    <row r="379" spans="1:14" ht="12.75" hidden="1" customHeight="1">
      <c r="A379" s="1343" t="s">
        <v>286</v>
      </c>
      <c r="B379" s="1344"/>
      <c r="C379" s="1372" t="s">
        <v>423</v>
      </c>
      <c r="D379" s="1373"/>
      <c r="E379" s="1373"/>
      <c r="F379" s="1373"/>
      <c r="G379" s="1373"/>
      <c r="H379" s="1373"/>
      <c r="I379" s="1374"/>
      <c r="J379" s="524">
        <v>0</v>
      </c>
      <c r="K379" s="526">
        <v>0.24</v>
      </c>
      <c r="L379" s="527">
        <v>0</v>
      </c>
      <c r="M379" s="425"/>
      <c r="N379" s="408"/>
    </row>
    <row r="380" spans="1:14" ht="16.5" hidden="1" thickBot="1">
      <c r="A380" s="528">
        <v>3</v>
      </c>
      <c r="B380" s="1384" t="s">
        <v>288</v>
      </c>
      <c r="C380" s="1385"/>
      <c r="D380" s="1385"/>
      <c r="E380" s="1385"/>
      <c r="F380" s="1385"/>
      <c r="G380" s="1385"/>
      <c r="H380" s="1386"/>
      <c r="I380" s="529" t="s">
        <v>289</v>
      </c>
      <c r="J380" s="530">
        <f>SUM(J377:J379)</f>
        <v>0</v>
      </c>
      <c r="K380" s="531"/>
      <c r="L380" s="532" t="str">
        <f>IF(SUM(L377:L379)&gt;0,ROUNDDOWN(SUM(L377:L379),0),"NEANT")</f>
        <v>NEANT</v>
      </c>
      <c r="M380" s="425"/>
      <c r="N380" s="408"/>
    </row>
    <row r="381" spans="1:14" ht="3.75" hidden="1" customHeight="1" thickBot="1">
      <c r="A381" s="425"/>
      <c r="B381" s="425"/>
      <c r="C381" s="425"/>
      <c r="D381" s="425"/>
      <c r="E381" s="425"/>
      <c r="F381" s="425"/>
      <c r="G381" s="425"/>
      <c r="H381" s="425"/>
      <c r="I381" s="425"/>
      <c r="J381" s="425"/>
      <c r="K381" s="425"/>
      <c r="L381" s="425"/>
      <c r="M381" s="425"/>
      <c r="N381" s="408"/>
    </row>
    <row r="382" spans="1:14" hidden="1">
      <c r="A382" s="559"/>
      <c r="B382" s="560"/>
      <c r="C382" s="560" t="s">
        <v>297</v>
      </c>
      <c r="D382" s="560"/>
      <c r="E382" s="560"/>
      <c r="F382" s="561"/>
      <c r="G382" s="1313" t="s">
        <v>298</v>
      </c>
      <c r="H382" s="1320"/>
      <c r="I382" s="1321"/>
      <c r="J382" s="1390" t="s">
        <v>299</v>
      </c>
      <c r="K382" s="1390"/>
      <c r="L382" s="1391" t="s">
        <v>300</v>
      </c>
      <c r="M382" s="1392"/>
      <c r="N382" s="408"/>
    </row>
    <row r="383" spans="1:14" ht="11.25" hidden="1" customHeight="1">
      <c r="A383" s="565"/>
      <c r="B383" s="563"/>
      <c r="C383" s="563"/>
      <c r="D383" s="563"/>
      <c r="E383" s="1364" t="str">
        <f>"            -"</f>
        <v xml:space="preserve">            -</v>
      </c>
      <c r="F383" s="1362"/>
      <c r="G383" s="563"/>
      <c r="H383" s="566"/>
      <c r="I383" s="599"/>
      <c r="J383" s="1361" t="s">
        <v>424</v>
      </c>
      <c r="K383" s="1362"/>
      <c r="L383" s="1409" t="s">
        <v>301</v>
      </c>
      <c r="M383" s="1410"/>
      <c r="N383" s="408"/>
    </row>
    <row r="384" spans="1:14" ht="15.75" hidden="1" customHeight="1">
      <c r="A384" s="540" t="s">
        <v>302</v>
      </c>
      <c r="B384" s="541"/>
      <c r="C384" s="542" t="s">
        <v>303</v>
      </c>
      <c r="D384" s="543"/>
      <c r="E384" s="1365" t="str">
        <f>IF($K373="NEANT",E383,$K373)</f>
        <v xml:space="preserve">            -</v>
      </c>
      <c r="F384" s="1366"/>
      <c r="G384" s="541"/>
      <c r="H384" s="541" t="s">
        <v>304</v>
      </c>
      <c r="I384" s="544"/>
      <c r="J384" s="1327" t="s">
        <v>305</v>
      </c>
      <c r="K384" s="1307"/>
      <c r="L384" s="1308" t="s">
        <v>306</v>
      </c>
      <c r="M384" s="1285"/>
      <c r="N384" s="408"/>
    </row>
    <row r="385" spans="1:14" ht="15.75" hidden="1" customHeight="1">
      <c r="A385" s="540"/>
      <c r="B385" s="541"/>
      <c r="C385" s="542"/>
      <c r="D385" s="545"/>
      <c r="E385" s="1380"/>
      <c r="F385" s="1381"/>
      <c r="G385" s="541"/>
      <c r="H385" s="541" t="s">
        <v>309</v>
      </c>
      <c r="I385" s="544"/>
      <c r="J385" s="1327" t="s">
        <v>425</v>
      </c>
      <c r="K385" s="1307"/>
      <c r="L385" s="1336" t="s">
        <v>310</v>
      </c>
      <c r="M385" s="1285"/>
      <c r="N385" s="408"/>
    </row>
    <row r="386" spans="1:14" ht="15.75" hidden="1" customHeight="1">
      <c r="A386" s="540" t="s">
        <v>314</v>
      </c>
      <c r="B386" s="541"/>
      <c r="C386" s="542" t="s">
        <v>315</v>
      </c>
      <c r="D386" s="543"/>
      <c r="E386" s="1334">
        <f>L377</f>
        <v>0</v>
      </c>
      <c r="F386" s="1335"/>
      <c r="G386" s="541"/>
      <c r="H386" s="541" t="s">
        <v>311</v>
      </c>
      <c r="I386" s="539"/>
      <c r="J386" s="1327" t="s">
        <v>426</v>
      </c>
      <c r="K386" s="1307"/>
      <c r="L386" s="1308" t="s">
        <v>313</v>
      </c>
      <c r="M386" s="1285"/>
      <c r="N386" s="408"/>
    </row>
    <row r="387" spans="1:14" ht="15.75" hidden="1" customHeight="1">
      <c r="A387" s="540" t="s">
        <v>427</v>
      </c>
      <c r="B387" s="541"/>
      <c r="C387" s="542" t="s">
        <v>318</v>
      </c>
      <c r="D387" s="545"/>
      <c r="E387" s="1380">
        <f>L378</f>
        <v>0</v>
      </c>
      <c r="F387" s="1381"/>
      <c r="G387" s="541"/>
      <c r="H387" s="541" t="s">
        <v>316</v>
      </c>
      <c r="I387" s="544"/>
      <c r="J387" s="1327" t="s">
        <v>320</v>
      </c>
      <c r="K387" s="1307"/>
      <c r="L387" s="1308" t="s">
        <v>313</v>
      </c>
      <c r="M387" s="1285"/>
      <c r="N387" s="408"/>
    </row>
    <row r="388" spans="1:14" ht="15.75" hidden="1" customHeight="1">
      <c r="A388" s="540" t="s">
        <v>428</v>
      </c>
      <c r="B388" s="541"/>
      <c r="C388" s="542" t="s">
        <v>322</v>
      </c>
      <c r="D388" s="545"/>
      <c r="E388" s="1334">
        <f>L379</f>
        <v>0</v>
      </c>
      <c r="F388" s="1335"/>
      <c r="G388" s="544"/>
      <c r="H388" s="546" t="s">
        <v>319</v>
      </c>
      <c r="I388" s="547" t="str">
        <f>IDENTIFICATION!D12</f>
        <v>Theniet El Had</v>
      </c>
      <c r="J388" s="1332" t="s">
        <v>324</v>
      </c>
      <c r="K388" s="1333"/>
      <c r="L388" s="1308" t="s">
        <v>313</v>
      </c>
      <c r="M388" s="1285"/>
      <c r="N388" s="408"/>
    </row>
    <row r="389" spans="1:14" ht="12.75" hidden="1" customHeight="1">
      <c r="A389" s="540"/>
      <c r="B389" s="541"/>
      <c r="C389" s="542"/>
      <c r="D389" s="548"/>
      <c r="E389" s="1345"/>
      <c r="F389" s="1346"/>
      <c r="G389" s="549"/>
      <c r="H389" s="546" t="s">
        <v>323</v>
      </c>
      <c r="I389" s="550">
        <f ca="1">TODAY()</f>
        <v>44498</v>
      </c>
      <c r="J389" s="1332" t="s">
        <v>327</v>
      </c>
      <c r="K389" s="1333"/>
      <c r="L389" s="1308" t="s">
        <v>313</v>
      </c>
      <c r="M389" s="1285"/>
      <c r="N389" s="408"/>
    </row>
    <row r="390" spans="1:14" ht="12.75" hidden="1" customHeight="1">
      <c r="A390" s="540"/>
      <c r="B390" s="541"/>
      <c r="C390" s="542"/>
      <c r="D390" s="537"/>
      <c r="E390" s="1294"/>
      <c r="F390" s="1295"/>
      <c r="G390" s="541"/>
      <c r="H390" s="541" t="s">
        <v>328</v>
      </c>
      <c r="I390" s="544"/>
      <c r="J390" s="1330" t="s">
        <v>431</v>
      </c>
      <c r="K390" s="1331"/>
      <c r="L390" s="1308" t="s">
        <v>313</v>
      </c>
      <c r="M390" s="1285"/>
      <c r="N390" s="408"/>
    </row>
    <row r="391" spans="1:14" ht="12.75" hidden="1" customHeight="1">
      <c r="A391" s="540"/>
      <c r="B391" s="541"/>
      <c r="C391" s="542"/>
      <c r="D391" s="537"/>
      <c r="E391" s="1294"/>
      <c r="F391" s="1295"/>
      <c r="G391" s="541"/>
      <c r="I391" s="539"/>
      <c r="J391" s="1330" t="s">
        <v>332</v>
      </c>
      <c r="K391" s="1331"/>
      <c r="L391" s="1308" t="s">
        <v>313</v>
      </c>
      <c r="M391" s="1285"/>
      <c r="N391" s="408"/>
    </row>
    <row r="392" spans="1:14" ht="12.75" hidden="1" customHeight="1">
      <c r="A392" s="540"/>
      <c r="B392" s="541"/>
      <c r="C392" s="542"/>
      <c r="D392" s="537"/>
      <c r="E392" s="1328"/>
      <c r="F392" s="1329"/>
      <c r="G392" s="537"/>
      <c r="H392" s="541"/>
      <c r="I392" s="544"/>
      <c r="J392" s="1327" t="s">
        <v>335</v>
      </c>
      <c r="K392" s="1307"/>
      <c r="L392" s="1308" t="s">
        <v>313</v>
      </c>
      <c r="M392" s="1285"/>
      <c r="N392" s="408"/>
    </row>
    <row r="393" spans="1:14" ht="12.75" hidden="1" customHeight="1">
      <c r="A393" s="540"/>
      <c r="E393" s="1328"/>
      <c r="F393" s="1329"/>
      <c r="G393" s="537"/>
      <c r="H393" s="541"/>
      <c r="I393" s="544"/>
      <c r="J393" s="1327" t="s">
        <v>338</v>
      </c>
      <c r="K393" s="1307"/>
      <c r="L393" s="1308" t="s">
        <v>313</v>
      </c>
      <c r="M393" s="1285"/>
      <c r="N393" s="408"/>
    </row>
    <row r="394" spans="1:14" ht="12.75" hidden="1" customHeight="1">
      <c r="A394" s="540"/>
      <c r="B394" s="1240" t="s">
        <v>341</v>
      </c>
      <c r="C394" s="1394"/>
      <c r="D394" s="1290"/>
      <c r="E394" s="1395" t="str">
        <f>IF(SUM(E384:F389)&gt;0,ROUNDDOWN(SUM(E384:F389),0),"NEANT")</f>
        <v>NEANT</v>
      </c>
      <c r="F394" s="1396"/>
      <c r="G394" s="537"/>
      <c r="H394" s="541"/>
      <c r="I394" s="544"/>
      <c r="J394" s="1327" t="s">
        <v>340</v>
      </c>
      <c r="K394" s="1307"/>
      <c r="L394" s="1308" t="s">
        <v>313</v>
      </c>
      <c r="M394" s="1285"/>
      <c r="N394" s="408"/>
    </row>
    <row r="395" spans="1:14" ht="10.5" hidden="1" customHeight="1">
      <c r="A395" s="540"/>
      <c r="B395" s="541"/>
      <c r="C395" s="541"/>
      <c r="D395" s="541"/>
      <c r="E395" s="551"/>
      <c r="F395" s="552"/>
      <c r="G395" s="537" t="s">
        <v>339</v>
      </c>
      <c r="H395" s="541"/>
      <c r="I395" s="544"/>
      <c r="J395" s="553"/>
      <c r="K395" s="554"/>
      <c r="L395" s="1308" t="s">
        <v>313</v>
      </c>
      <c r="M395" s="1285"/>
      <c r="N395" s="408"/>
    </row>
    <row r="396" spans="1:14" ht="10.5" hidden="1" customHeight="1" thickBot="1">
      <c r="A396" s="577"/>
      <c r="B396" s="578"/>
      <c r="C396" s="490"/>
      <c r="D396" s="595"/>
      <c r="E396" s="1398"/>
      <c r="F396" s="1399"/>
      <c r="G396" s="580"/>
      <c r="H396" s="581"/>
      <c r="I396" s="582"/>
      <c r="J396" s="1322"/>
      <c r="K396" s="1323"/>
      <c r="L396" s="1309"/>
      <c r="M396" s="1310"/>
      <c r="N396" s="408"/>
    </row>
    <row r="397" spans="1:14" ht="11.25" hidden="1" customHeight="1" thickBot="1">
      <c r="N397" s="408"/>
    </row>
    <row r="398" spans="1:14" ht="12.75" hidden="1" customHeight="1" thickBot="1">
      <c r="A398" s="410"/>
      <c r="B398" s="410"/>
      <c r="C398" s="410"/>
      <c r="D398" s="410"/>
      <c r="E398" s="410"/>
      <c r="F398" s="410"/>
      <c r="G398" s="410"/>
      <c r="H398" s="1400" t="s">
        <v>224</v>
      </c>
      <c r="I398" s="1401"/>
      <c r="J398" s="1401"/>
      <c r="K398" s="1402"/>
      <c r="L398" s="458" t="s">
        <v>411</v>
      </c>
      <c r="M398" s="407"/>
      <c r="N398" s="408"/>
    </row>
    <row r="399" spans="1:14" ht="15" hidden="1" customHeight="1">
      <c r="A399" s="1286" t="s">
        <v>226</v>
      </c>
      <c r="B399" s="1287"/>
      <c r="C399" s="1288"/>
      <c r="D399" s="459" t="s">
        <v>227</v>
      </c>
      <c r="E399" s="460">
        <f>'SAISIE POUR G50'!$G$1</f>
        <v>2021</v>
      </c>
      <c r="F399" s="461"/>
      <c r="G399" s="410"/>
      <c r="H399" s="1403" t="s">
        <v>228</v>
      </c>
      <c r="I399" s="1404"/>
      <c r="J399" s="1404"/>
      <c r="K399" s="1405"/>
      <c r="L399" s="462" t="s">
        <v>438</v>
      </c>
      <c r="M399" s="410"/>
      <c r="N399" s="408"/>
    </row>
    <row r="400" spans="1:14" ht="12.75" hidden="1" customHeight="1">
      <c r="A400" s="1292" t="s">
        <v>229</v>
      </c>
      <c r="B400" s="1287"/>
      <c r="C400" s="1288"/>
      <c r="D400" s="463"/>
      <c r="E400" s="464"/>
      <c r="F400" s="465"/>
      <c r="G400" s="410"/>
      <c r="H400" s="1231" t="s">
        <v>230</v>
      </c>
      <c r="I400" s="1232"/>
      <c r="J400" s="1232"/>
      <c r="K400" s="1233"/>
      <c r="L400" s="466" t="s">
        <v>412</v>
      </c>
      <c r="M400" s="410"/>
      <c r="N400" s="408"/>
    </row>
    <row r="401" spans="1:14" ht="12.75" hidden="1" customHeight="1">
      <c r="A401" s="467" t="s">
        <v>231</v>
      </c>
      <c r="B401" s="1293" t="str">
        <f>'SAISIE POUR G50'!N50</f>
        <v>G</v>
      </c>
      <c r="C401" s="1239"/>
      <c r="D401" s="468" t="s">
        <v>232</v>
      </c>
      <c r="E401" s="1242" t="str">
        <f>$E$4</f>
        <v>FEVRIER</v>
      </c>
      <c r="F401" s="1815"/>
      <c r="G401" s="410"/>
      <c r="H401" s="1231" t="s">
        <v>233</v>
      </c>
      <c r="I401" s="1232"/>
      <c r="J401" s="1232"/>
      <c r="K401" s="1233"/>
      <c r="L401" s="469" t="s">
        <v>413</v>
      </c>
      <c r="M401" s="410"/>
      <c r="N401" s="408"/>
    </row>
    <row r="402" spans="1:14" ht="12.75" hidden="1" customHeight="1" thickBot="1">
      <c r="A402" s="1237" t="s">
        <v>234</v>
      </c>
      <c r="B402" s="1238"/>
      <c r="C402" s="1239"/>
      <c r="D402" s="471" t="s">
        <v>235</v>
      </c>
      <c r="E402" s="472" t="s">
        <v>236</v>
      </c>
      <c r="F402" s="473"/>
      <c r="G402" s="410"/>
      <c r="H402" s="1234" t="s">
        <v>237</v>
      </c>
      <c r="I402" s="1235"/>
      <c r="J402" s="1235"/>
      <c r="K402" s="1236"/>
      <c r="L402" s="469" t="s">
        <v>414</v>
      </c>
      <c r="M402" s="410"/>
      <c r="N402" s="408"/>
    </row>
    <row r="403" spans="1:14" ht="12.75" hidden="1" customHeight="1" thickBot="1">
      <c r="A403" s="474" t="s">
        <v>238</v>
      </c>
      <c r="B403" s="1293" t="str">
        <f>'SAISIE POUR G50'!P50</f>
        <v>G</v>
      </c>
      <c r="C403" s="1238"/>
      <c r="D403" s="410"/>
      <c r="E403" s="410"/>
      <c r="F403" s="418"/>
      <c r="G403" s="410"/>
      <c r="H403" s="425"/>
      <c r="I403" s="425"/>
      <c r="J403" s="425"/>
      <c r="K403" s="425"/>
      <c r="L403" s="469" t="s">
        <v>415</v>
      </c>
      <c r="M403" s="410"/>
      <c r="N403" s="408"/>
    </row>
    <row r="404" spans="1:14" ht="12.75" hidden="1" customHeight="1">
      <c r="A404" s="410"/>
      <c r="B404" s="419" t="s">
        <v>239</v>
      </c>
      <c r="C404" s="475"/>
      <c r="D404" s="1254" t="s">
        <v>240</v>
      </c>
      <c r="E404" s="1255"/>
      <c r="F404" s="1256"/>
      <c r="G404" s="410"/>
      <c r="H404" s="476" t="s">
        <v>241</v>
      </c>
      <c r="I404" s="1281" t="str">
        <f>$I$7</f>
        <v>ENTR</v>
      </c>
      <c r="J404" s="1282"/>
      <c r="K404" s="1283"/>
      <c r="L404" s="469" t="s">
        <v>416</v>
      </c>
      <c r="M404" s="410"/>
      <c r="N404" s="408"/>
    </row>
    <row r="405" spans="1:14" ht="12.75" hidden="1" customHeight="1" thickBot="1">
      <c r="A405" s="477" t="s">
        <v>238</v>
      </c>
      <c r="B405" s="1289" t="str">
        <f>'SAISIE POUR G50'!N51</f>
        <v>G</v>
      </c>
      <c r="C405" s="1241"/>
      <c r="D405" s="1406" t="s">
        <v>242</v>
      </c>
      <c r="E405" s="1407"/>
      <c r="F405" s="1408"/>
      <c r="G405" s="410"/>
      <c r="H405" s="478"/>
      <c r="I405" s="479"/>
      <c r="J405" s="479"/>
      <c r="K405" s="480"/>
      <c r="L405" s="469" t="s">
        <v>417</v>
      </c>
      <c r="M405" s="410"/>
      <c r="N405" s="408"/>
    </row>
    <row r="406" spans="1:14" ht="12.75" hidden="1" customHeight="1">
      <c r="A406" s="481" t="s">
        <v>243</v>
      </c>
      <c r="B406" s="1252" t="str">
        <f>'SAISIE POUR G50'!P51</f>
        <v>G</v>
      </c>
      <c r="C406" s="1253"/>
      <c r="D406" s="410"/>
      <c r="E406" s="482"/>
      <c r="F406" s="418"/>
      <c r="G406" s="410"/>
      <c r="H406" s="483" t="s">
        <v>244</v>
      </c>
      <c r="I406" s="1244" t="str">
        <f>$I$9</f>
        <v>ENTR DE TRAVAUX URBAINS ET D'HYGIENE PUBLIQUE</v>
      </c>
      <c r="J406" s="1245"/>
      <c r="K406" s="484"/>
      <c r="L406" s="469"/>
      <c r="M406" s="410"/>
      <c r="N406" s="408"/>
    </row>
    <row r="407" spans="1:14" ht="12.75" hidden="1" customHeight="1">
      <c r="A407" s="485" t="s">
        <v>10</v>
      </c>
      <c r="B407" s="1303"/>
      <c r="C407" s="1304"/>
      <c r="D407" s="1305"/>
      <c r="E407" s="486"/>
      <c r="F407" s="419"/>
      <c r="G407" s="410"/>
      <c r="H407" s="483" t="s">
        <v>246</v>
      </c>
      <c r="I407" s="1246" t="str">
        <f>$I$10</f>
        <v>Theniet El Had, Theniet El Had</v>
      </c>
      <c r="J407" s="1247"/>
      <c r="K407" s="1248"/>
      <c r="M407" s="410"/>
      <c r="N407" s="408"/>
    </row>
    <row r="408" spans="1:14" ht="12.75" hidden="1" customHeight="1" thickBot="1">
      <c r="A408" s="485" t="s">
        <v>248</v>
      </c>
      <c r="B408" s="1303"/>
      <c r="C408" s="1304"/>
      <c r="D408" s="1305"/>
      <c r="E408" s="486"/>
      <c r="F408" s="487"/>
      <c r="G408" s="410"/>
      <c r="H408" s="488"/>
      <c r="I408" s="489"/>
      <c r="J408" s="490"/>
      <c r="K408" s="491"/>
      <c r="L408" s="492" t="s">
        <v>247</v>
      </c>
      <c r="M408" s="410"/>
      <c r="N408" s="408"/>
    </row>
    <row r="409" spans="1:14" ht="12.75" hidden="1" customHeight="1">
      <c r="A409" s="493" t="s">
        <v>249</v>
      </c>
      <c r="B409" s="1375" t="str">
        <f>'SAISIE POUR G50'!N52</f>
        <v>G</v>
      </c>
      <c r="C409" s="1376"/>
      <c r="D409" s="1377"/>
      <c r="E409" s="494"/>
      <c r="F409" s="418"/>
      <c r="G409" s="410"/>
      <c r="H409" s="407"/>
      <c r="I409" s="495"/>
      <c r="J409" s="407"/>
      <c r="K409" s="407"/>
      <c r="L409" s="496"/>
      <c r="M409" s="424"/>
      <c r="N409" s="408"/>
    </row>
    <row r="410" spans="1:14" ht="12.75" hidden="1" customHeight="1" thickBot="1">
      <c r="A410" s="425"/>
      <c r="B410" s="425"/>
      <c r="C410" s="425"/>
      <c r="D410" s="425"/>
      <c r="E410" s="425"/>
      <c r="F410" s="425"/>
      <c r="G410" s="425"/>
      <c r="H410" s="1825">
        <f>'SAISIE POUR G50'!N53</f>
        <v>0</v>
      </c>
      <c r="I410" s="1397"/>
      <c r="J410" s="1397"/>
      <c r="K410" s="1397"/>
      <c r="L410" s="425"/>
      <c r="M410" s="425"/>
      <c r="N410" s="408"/>
    </row>
    <row r="411" spans="1:14" ht="15" hidden="1">
      <c r="A411" s="1826" t="s">
        <v>439</v>
      </c>
      <c r="B411" s="1827"/>
      <c r="C411" s="1827"/>
      <c r="D411" s="1827"/>
      <c r="E411" s="1827"/>
      <c r="F411" s="1827"/>
      <c r="G411" s="1827"/>
      <c r="H411" s="1827"/>
      <c r="I411" s="1827"/>
      <c r="J411" s="497">
        <f>+'SAISIE POUR G50'!Q44</f>
        <v>0.02</v>
      </c>
      <c r="K411" s="498"/>
      <c r="L411" s="499"/>
      <c r="M411" s="425"/>
      <c r="N411" s="408"/>
    </row>
    <row r="412" spans="1:14" ht="12" hidden="1" customHeight="1">
      <c r="A412" s="1317" t="s">
        <v>251</v>
      </c>
      <c r="B412" s="1318"/>
      <c r="C412" s="500"/>
      <c r="D412" s="501"/>
      <c r="E412" s="458" t="s">
        <v>252</v>
      </c>
      <c r="F412" s="501"/>
      <c r="G412" s="501"/>
      <c r="H412" s="502"/>
      <c r="I412" s="1325" t="s">
        <v>253</v>
      </c>
      <c r="J412" s="1326"/>
      <c r="K412" s="1300" t="s">
        <v>254</v>
      </c>
      <c r="L412" s="1288"/>
      <c r="M412" s="425"/>
      <c r="N412" s="408"/>
    </row>
    <row r="413" spans="1:14" ht="12" hidden="1" customHeight="1">
      <c r="A413" s="503"/>
      <c r="B413" s="504"/>
      <c r="C413" s="505"/>
      <c r="D413" s="506"/>
      <c r="E413" s="506"/>
      <c r="F413" s="506"/>
      <c r="G413" s="506"/>
      <c r="H413" s="507"/>
      <c r="I413" s="508" t="s">
        <v>255</v>
      </c>
      <c r="J413" s="509" t="s">
        <v>82</v>
      </c>
      <c r="K413" s="1301" t="s">
        <v>256</v>
      </c>
      <c r="L413" s="1302"/>
      <c r="M413" s="425"/>
      <c r="N413" s="408"/>
    </row>
    <row r="414" spans="1:14" ht="14.25" hidden="1" customHeight="1">
      <c r="A414" s="1359" t="s">
        <v>257</v>
      </c>
      <c r="B414" s="1360"/>
      <c r="C414" s="1393" t="s">
        <v>430</v>
      </c>
      <c r="D414" s="1368"/>
      <c r="E414" s="1368"/>
      <c r="F414" s="1368"/>
      <c r="G414" s="1368"/>
      <c r="H414" s="510">
        <f>'SAISIE POUR G50'!O44</f>
        <v>0.85</v>
      </c>
      <c r="I414" s="511">
        <f>'SAISIE POUR G50'!P44</f>
        <v>6000</v>
      </c>
      <c r="J414" s="512">
        <f>I414-(I414*H414)</f>
        <v>900</v>
      </c>
      <c r="K414" s="1298">
        <f>ROUNDDOWN(J414*J411,0)</f>
        <v>18</v>
      </c>
      <c r="L414" s="1299"/>
      <c r="M414" s="425"/>
      <c r="N414" s="408"/>
    </row>
    <row r="415" spans="1:14" ht="14.25" hidden="1" customHeight="1">
      <c r="A415" s="1319" t="s">
        <v>259</v>
      </c>
      <c r="B415" s="1318"/>
      <c r="C415" s="1296" t="s">
        <v>419</v>
      </c>
      <c r="D415" s="1297"/>
      <c r="E415" s="1297"/>
      <c r="F415" s="1297"/>
      <c r="G415" s="1297"/>
      <c r="H415" s="510">
        <f>'SAISIE POUR G50'!O45</f>
        <v>0.3</v>
      </c>
      <c r="I415" s="511">
        <f>'SAISIE POUR G50'!P45</f>
        <v>0</v>
      </c>
      <c r="J415" s="512">
        <f>I415-(I415*H415)</f>
        <v>0</v>
      </c>
      <c r="K415" s="1298">
        <f>ROUNDDOWN(J415*J411,0)</f>
        <v>0</v>
      </c>
      <c r="L415" s="1299"/>
      <c r="M415" s="425"/>
      <c r="N415" s="408"/>
    </row>
    <row r="416" spans="1:14" ht="14.25" hidden="1" customHeight="1">
      <c r="A416" s="1319" t="s">
        <v>260</v>
      </c>
      <c r="B416" s="1318"/>
      <c r="C416" s="1296" t="s">
        <v>261</v>
      </c>
      <c r="D416" s="1297"/>
      <c r="E416" s="1297"/>
      <c r="F416" s="1297"/>
      <c r="G416" s="1297"/>
      <c r="H416" s="513"/>
      <c r="I416" s="511">
        <f>'SAISIE POUR G50'!P46</f>
        <v>0</v>
      </c>
      <c r="J416" s="512">
        <f>I416</f>
        <v>0</v>
      </c>
      <c r="K416" s="1298">
        <f>ROUNDDOWN(J416*J411,0)</f>
        <v>0</v>
      </c>
      <c r="L416" s="1299"/>
      <c r="M416" s="425"/>
      <c r="N416" s="408"/>
    </row>
    <row r="417" spans="1:14" ht="14.25" hidden="1" customHeight="1">
      <c r="A417" s="1319" t="s">
        <v>262</v>
      </c>
      <c r="B417" s="1318"/>
      <c r="C417" s="1296" t="s">
        <v>263</v>
      </c>
      <c r="D417" s="1297"/>
      <c r="E417" s="1297"/>
      <c r="F417" s="1297"/>
      <c r="G417" s="1297"/>
      <c r="H417" s="513"/>
      <c r="I417" s="511">
        <f>'SAISIE POUR G50'!P47</f>
        <v>0</v>
      </c>
      <c r="J417" s="512">
        <f>I417</f>
        <v>0</v>
      </c>
      <c r="K417" s="1298">
        <f>ROUNDDOWN(J417*H417,0)</f>
        <v>0</v>
      </c>
      <c r="L417" s="1299"/>
      <c r="M417" s="425"/>
      <c r="N417" s="408"/>
    </row>
    <row r="418" spans="1:14" ht="14.25" hidden="1" customHeight="1">
      <c r="A418" s="1319" t="s">
        <v>264</v>
      </c>
      <c r="B418" s="1318"/>
      <c r="C418" s="1296" t="s">
        <v>432</v>
      </c>
      <c r="D418" s="1297"/>
      <c r="E418" s="1297"/>
      <c r="F418" s="1297"/>
      <c r="G418" s="1297"/>
      <c r="H418" s="513"/>
      <c r="I418" s="511">
        <f>'SAISIE POUR G50'!P48</f>
        <v>0</v>
      </c>
      <c r="J418" s="512">
        <f>I418</f>
        <v>0</v>
      </c>
      <c r="K418" s="1298">
        <f>ROUNDDOWN(J418*J411,0)</f>
        <v>0</v>
      </c>
      <c r="L418" s="1299"/>
      <c r="M418" s="425"/>
      <c r="N418" s="408"/>
    </row>
    <row r="419" spans="1:14" ht="13.5" hidden="1" customHeight="1" thickBot="1">
      <c r="A419" s="514">
        <v>1</v>
      </c>
      <c r="B419" s="1338" t="s">
        <v>266</v>
      </c>
      <c r="C419" s="1339"/>
      <c r="D419" s="1339"/>
      <c r="E419" s="1339"/>
      <c r="F419" s="1340"/>
      <c r="G419" s="515"/>
      <c r="H419" s="516" t="s">
        <v>267</v>
      </c>
      <c r="I419" s="517">
        <f>SUM(I414:I418)</f>
        <v>6000</v>
      </c>
      <c r="J419" s="517">
        <f>SUM(J414:J418)</f>
        <v>900</v>
      </c>
      <c r="K419" s="1311">
        <f>IF(SUM(K414:L418)&gt;0,ROUNDDOWN(SUM(K414:L418),0),"NEANT")</f>
        <v>18</v>
      </c>
      <c r="L419" s="1312"/>
      <c r="M419" s="425"/>
      <c r="N419" s="408"/>
    </row>
    <row r="420" spans="1:14" ht="6.75" hidden="1" customHeight="1" thickBot="1">
      <c r="A420" s="518"/>
      <c r="B420" s="518"/>
      <c r="C420" s="519"/>
      <c r="D420" s="518"/>
      <c r="E420" s="518"/>
      <c r="F420" s="518"/>
      <c r="G420" s="518"/>
      <c r="H420" s="518"/>
      <c r="I420" s="518"/>
      <c r="J420" s="518"/>
      <c r="K420" s="518"/>
      <c r="L420" s="520"/>
      <c r="M420" s="425"/>
      <c r="N420" s="408"/>
    </row>
    <row r="421" spans="1:14" ht="15" hidden="1">
      <c r="A421" s="1351" t="s">
        <v>277</v>
      </c>
      <c r="B421" s="1352"/>
      <c r="C421" s="1352"/>
      <c r="D421" s="1352"/>
      <c r="E421" s="1352"/>
      <c r="F421" s="1352"/>
      <c r="G421" s="1352"/>
      <c r="H421" s="1352"/>
      <c r="I421" s="1352"/>
      <c r="J421" s="1352"/>
      <c r="K421" s="1352"/>
      <c r="L421" s="1353"/>
      <c r="M421" s="425"/>
      <c r="N421" s="408"/>
    </row>
    <row r="422" spans="1:14" hidden="1">
      <c r="A422" s="1370" t="s">
        <v>251</v>
      </c>
      <c r="B422" s="1371"/>
      <c r="C422" s="1387" t="s">
        <v>278</v>
      </c>
      <c r="D422" s="1388"/>
      <c r="E422" s="1253"/>
      <c r="F422" s="1253"/>
      <c r="G422" s="1253"/>
      <c r="H422" s="1253"/>
      <c r="I422" s="1389"/>
      <c r="J422" s="521" t="s">
        <v>420</v>
      </c>
      <c r="K422" s="522" t="s">
        <v>80</v>
      </c>
      <c r="L422" s="523" t="s">
        <v>168</v>
      </c>
      <c r="M422" s="425"/>
      <c r="N422" s="408"/>
    </row>
    <row r="423" spans="1:14" ht="12.75" hidden="1" customHeight="1">
      <c r="A423" s="1349" t="s">
        <v>281</v>
      </c>
      <c r="B423" s="1350"/>
      <c r="C423" s="1367" t="s">
        <v>421</v>
      </c>
      <c r="D423" s="1368"/>
      <c r="E423" s="1368"/>
      <c r="F423" s="1368"/>
      <c r="G423" s="1368"/>
      <c r="H423" s="1368"/>
      <c r="I423" s="1369"/>
      <c r="J423" s="600">
        <v>0</v>
      </c>
      <c r="K423" s="601" t="s">
        <v>165</v>
      </c>
      <c r="L423" s="602">
        <v>0</v>
      </c>
      <c r="M423" s="425"/>
      <c r="N423" s="408"/>
    </row>
    <row r="424" spans="1:14" ht="12.75" hidden="1" customHeight="1">
      <c r="A424" s="1343" t="s">
        <v>285</v>
      </c>
      <c r="B424" s="1344"/>
      <c r="C424" s="1382" t="s">
        <v>422</v>
      </c>
      <c r="D424" s="1297"/>
      <c r="E424" s="1297"/>
      <c r="F424" s="1297"/>
      <c r="G424" s="1297"/>
      <c r="H424" s="1297"/>
      <c r="I424" s="1383"/>
      <c r="J424" s="600">
        <v>0</v>
      </c>
      <c r="K424" s="603">
        <f>'SAISIE POUR G50'!E468</f>
        <v>0</v>
      </c>
      <c r="L424" s="604">
        <v>0</v>
      </c>
      <c r="M424" s="425"/>
      <c r="N424" s="408"/>
    </row>
    <row r="425" spans="1:14" ht="12.75" hidden="1" customHeight="1">
      <c r="A425" s="1343" t="s">
        <v>286</v>
      </c>
      <c r="B425" s="1344"/>
      <c r="C425" s="1372" t="s">
        <v>423</v>
      </c>
      <c r="D425" s="1373"/>
      <c r="E425" s="1373"/>
      <c r="F425" s="1373"/>
      <c r="G425" s="1373"/>
      <c r="H425" s="1373"/>
      <c r="I425" s="1374"/>
      <c r="J425" s="600">
        <v>0</v>
      </c>
      <c r="K425" s="603">
        <v>0.24</v>
      </c>
      <c r="L425" s="604">
        <v>0</v>
      </c>
      <c r="M425" s="425"/>
      <c r="N425" s="408"/>
    </row>
    <row r="426" spans="1:14" ht="16.5" hidden="1" thickBot="1">
      <c r="A426" s="528">
        <v>3</v>
      </c>
      <c r="B426" s="1384" t="s">
        <v>288</v>
      </c>
      <c r="C426" s="1385"/>
      <c r="D426" s="1385"/>
      <c r="E426" s="1385"/>
      <c r="F426" s="1385"/>
      <c r="G426" s="1385"/>
      <c r="H426" s="1386"/>
      <c r="I426" s="529" t="s">
        <v>289</v>
      </c>
      <c r="J426" s="530">
        <f>SUM(J423:J425)</f>
        <v>0</v>
      </c>
      <c r="K426" s="531"/>
      <c r="L426" s="532" t="str">
        <f>IF(SUM(L423:L425)&gt;0,ROUNDDOWN(SUM(L423:L425),0),"NEANT")</f>
        <v>NEANT</v>
      </c>
      <c r="M426" s="425"/>
      <c r="N426" s="408"/>
    </row>
    <row r="427" spans="1:14" ht="8.25" hidden="1" customHeight="1" thickBot="1">
      <c r="A427" s="425"/>
      <c r="B427" s="425"/>
      <c r="C427" s="425"/>
      <c r="D427" s="425"/>
      <c r="E427" s="425"/>
      <c r="F427" s="425"/>
      <c r="G427" s="425"/>
      <c r="H427" s="425"/>
      <c r="I427" s="425"/>
      <c r="J427" s="425"/>
      <c r="K427" s="425"/>
      <c r="L427" s="425"/>
      <c r="M427" s="425"/>
      <c r="N427" s="408"/>
    </row>
    <row r="428" spans="1:14" hidden="1">
      <c r="A428" s="559"/>
      <c r="B428" s="560"/>
      <c r="C428" s="560" t="s">
        <v>297</v>
      </c>
      <c r="D428" s="560"/>
      <c r="E428" s="560"/>
      <c r="F428" s="561"/>
      <c r="G428" s="1313" t="s">
        <v>298</v>
      </c>
      <c r="H428" s="1320"/>
      <c r="I428" s="1321"/>
      <c r="J428" s="1390" t="s">
        <v>299</v>
      </c>
      <c r="K428" s="1390"/>
      <c r="L428" s="1391" t="s">
        <v>300</v>
      </c>
      <c r="M428" s="1392"/>
      <c r="N428" s="408"/>
    </row>
    <row r="429" spans="1:14" ht="11.25" hidden="1" customHeight="1">
      <c r="A429" s="565"/>
      <c r="B429" s="563"/>
      <c r="C429" s="563"/>
      <c r="D429" s="563"/>
      <c r="E429" s="1364" t="str">
        <f>"            -"</f>
        <v xml:space="preserve">            -</v>
      </c>
      <c r="F429" s="1362"/>
      <c r="G429" s="563"/>
      <c r="H429" s="566"/>
      <c r="I429" s="599"/>
      <c r="J429" s="1361" t="s">
        <v>424</v>
      </c>
      <c r="K429" s="1362"/>
      <c r="L429" s="1409" t="s">
        <v>301</v>
      </c>
      <c r="M429" s="1410"/>
      <c r="N429" s="408"/>
    </row>
    <row r="430" spans="1:14" ht="13.5" hidden="1" customHeight="1">
      <c r="A430" s="540" t="s">
        <v>302</v>
      </c>
      <c r="B430" s="541"/>
      <c r="C430" s="542" t="s">
        <v>303</v>
      </c>
      <c r="D430" s="543"/>
      <c r="E430" s="1365">
        <f>IF($K419="NEANT",E429,$K419)</f>
        <v>18</v>
      </c>
      <c r="F430" s="1366"/>
      <c r="G430" s="541"/>
      <c r="H430" s="541" t="s">
        <v>304</v>
      </c>
      <c r="I430" s="544"/>
      <c r="J430" s="1327" t="s">
        <v>305</v>
      </c>
      <c r="K430" s="1307"/>
      <c r="L430" s="1308" t="s">
        <v>306</v>
      </c>
      <c r="M430" s="1285"/>
      <c r="N430" s="408"/>
    </row>
    <row r="431" spans="1:14" ht="13.5" hidden="1" customHeight="1">
      <c r="A431" s="540"/>
      <c r="B431" s="541"/>
      <c r="C431" s="542"/>
      <c r="D431" s="545"/>
      <c r="E431" s="1380"/>
      <c r="F431" s="1381"/>
      <c r="G431" s="541"/>
      <c r="H431" s="541" t="s">
        <v>309</v>
      </c>
      <c r="I431" s="544"/>
      <c r="J431" s="1327" t="s">
        <v>425</v>
      </c>
      <c r="K431" s="1307"/>
      <c r="L431" s="1336" t="s">
        <v>310</v>
      </c>
      <c r="M431" s="1285"/>
      <c r="N431" s="408"/>
    </row>
    <row r="432" spans="1:14" ht="13.5" hidden="1" customHeight="1">
      <c r="A432" s="540" t="s">
        <v>314</v>
      </c>
      <c r="B432" s="541"/>
      <c r="C432" s="542" t="s">
        <v>315</v>
      </c>
      <c r="D432" s="543"/>
      <c r="E432" s="1334">
        <f>L423</f>
        <v>0</v>
      </c>
      <c r="F432" s="1335"/>
      <c r="G432" s="541"/>
      <c r="H432" s="541" t="s">
        <v>311</v>
      </c>
      <c r="I432" s="539"/>
      <c r="J432" s="1327" t="s">
        <v>426</v>
      </c>
      <c r="K432" s="1307"/>
      <c r="L432" s="1308" t="s">
        <v>313</v>
      </c>
      <c r="M432" s="1285"/>
      <c r="N432" s="408"/>
    </row>
    <row r="433" spans="1:14" ht="13.5" hidden="1" customHeight="1">
      <c r="A433" s="540" t="s">
        <v>427</v>
      </c>
      <c r="B433" s="541"/>
      <c r="C433" s="542" t="s">
        <v>318</v>
      </c>
      <c r="D433" s="545"/>
      <c r="E433" s="1380">
        <f>L424</f>
        <v>0</v>
      </c>
      <c r="F433" s="1381"/>
      <c r="G433" s="541"/>
      <c r="H433" s="541" t="s">
        <v>316</v>
      </c>
      <c r="I433" s="544"/>
      <c r="J433" s="1327" t="s">
        <v>320</v>
      </c>
      <c r="K433" s="1307"/>
      <c r="L433" s="1308" t="s">
        <v>313</v>
      </c>
      <c r="M433" s="1285"/>
      <c r="N433" s="408"/>
    </row>
    <row r="434" spans="1:14" ht="13.5" hidden="1" customHeight="1">
      <c r="A434" s="540" t="s">
        <v>428</v>
      </c>
      <c r="B434" s="541"/>
      <c r="C434" s="542" t="s">
        <v>322</v>
      </c>
      <c r="D434" s="545"/>
      <c r="E434" s="1334">
        <f>L425</f>
        <v>0</v>
      </c>
      <c r="F434" s="1335"/>
      <c r="G434" s="544"/>
      <c r="H434" s="546" t="s">
        <v>319</v>
      </c>
      <c r="I434" s="547">
        <f>IDENTIFICATION!D60</f>
        <v>0</v>
      </c>
      <c r="J434" s="1332" t="s">
        <v>324</v>
      </c>
      <c r="K434" s="1333"/>
      <c r="L434" s="1308" t="s">
        <v>313</v>
      </c>
      <c r="M434" s="1285"/>
      <c r="N434" s="408"/>
    </row>
    <row r="435" spans="1:14" ht="12.75" hidden="1" customHeight="1">
      <c r="A435" s="540"/>
      <c r="B435" s="541"/>
      <c r="C435" s="542"/>
      <c r="D435" s="548"/>
      <c r="E435" s="1345"/>
      <c r="F435" s="1346"/>
      <c r="G435" s="549"/>
      <c r="H435" s="546" t="s">
        <v>323</v>
      </c>
      <c r="I435" s="550">
        <f ca="1">TODAY()</f>
        <v>44498</v>
      </c>
      <c r="J435" s="1332" t="s">
        <v>327</v>
      </c>
      <c r="K435" s="1333"/>
      <c r="L435" s="1308" t="s">
        <v>313</v>
      </c>
      <c r="M435" s="1285"/>
      <c r="N435" s="408"/>
    </row>
    <row r="436" spans="1:14" ht="12.75" hidden="1" customHeight="1">
      <c r="A436" s="540"/>
      <c r="B436" s="541"/>
      <c r="C436" s="542"/>
      <c r="D436" s="537"/>
      <c r="E436" s="1294"/>
      <c r="F436" s="1295"/>
      <c r="G436" s="541"/>
      <c r="H436" s="541" t="s">
        <v>328</v>
      </c>
      <c r="I436" s="544"/>
      <c r="J436" s="1330" t="s">
        <v>431</v>
      </c>
      <c r="K436" s="1331"/>
      <c r="L436" s="1308" t="s">
        <v>313</v>
      </c>
      <c r="M436" s="1285"/>
      <c r="N436" s="408"/>
    </row>
    <row r="437" spans="1:14" ht="12.75" hidden="1" customHeight="1">
      <c r="A437" s="540"/>
      <c r="B437" s="541"/>
      <c r="C437" s="542"/>
      <c r="D437" s="537"/>
      <c r="E437" s="1294"/>
      <c r="F437" s="1295"/>
      <c r="G437" s="541"/>
      <c r="I437" s="539"/>
      <c r="J437" s="1330" t="s">
        <v>332</v>
      </c>
      <c r="K437" s="1331"/>
      <c r="L437" s="1308" t="s">
        <v>313</v>
      </c>
      <c r="M437" s="1285"/>
      <c r="N437" s="408"/>
    </row>
    <row r="438" spans="1:14" ht="12.75" hidden="1" customHeight="1">
      <c r="A438" s="540"/>
      <c r="B438" s="541"/>
      <c r="C438" s="542"/>
      <c r="D438" s="537"/>
      <c r="E438" s="1328"/>
      <c r="F438" s="1329"/>
      <c r="G438" s="537"/>
      <c r="H438" s="541"/>
      <c r="I438" s="544"/>
      <c r="J438" s="1327" t="s">
        <v>335</v>
      </c>
      <c r="K438" s="1307"/>
      <c r="L438" s="1308" t="s">
        <v>313</v>
      </c>
      <c r="M438" s="1285"/>
      <c r="N438" s="408"/>
    </row>
    <row r="439" spans="1:14" ht="12.75" hidden="1" customHeight="1">
      <c r="A439" s="540"/>
      <c r="E439" s="1328"/>
      <c r="F439" s="1329"/>
      <c r="G439" s="537"/>
      <c r="H439" s="541"/>
      <c r="I439" s="544"/>
      <c r="J439" s="1327" t="s">
        <v>338</v>
      </c>
      <c r="K439" s="1307"/>
      <c r="L439" s="1308" t="s">
        <v>313</v>
      </c>
      <c r="M439" s="1285"/>
      <c r="N439" s="408"/>
    </row>
    <row r="440" spans="1:14" ht="12.75" hidden="1" customHeight="1">
      <c r="A440" s="540"/>
      <c r="B440" s="1240" t="s">
        <v>341</v>
      </c>
      <c r="C440" s="1394"/>
      <c r="D440" s="1290"/>
      <c r="E440" s="1395">
        <f>IF(SUM(E430:F435)&gt;0,ROUNDDOWN(SUM(E430:F435),0),"NEANT")</f>
        <v>18</v>
      </c>
      <c r="F440" s="1396"/>
      <c r="G440" s="537"/>
      <c r="H440" s="541"/>
      <c r="I440" s="544"/>
      <c r="J440" s="1327" t="s">
        <v>340</v>
      </c>
      <c r="K440" s="1307"/>
      <c r="L440" s="1308" t="s">
        <v>313</v>
      </c>
      <c r="M440" s="1285"/>
      <c r="N440" s="408"/>
    </row>
    <row r="441" spans="1:14" ht="10.5" hidden="1" customHeight="1">
      <c r="A441" s="540"/>
      <c r="B441" s="541"/>
      <c r="C441" s="541"/>
      <c r="D441" s="541"/>
      <c r="E441" s="551"/>
      <c r="F441" s="552"/>
      <c r="G441" s="537" t="s">
        <v>339</v>
      </c>
      <c r="H441" s="541"/>
      <c r="I441" s="544"/>
      <c r="J441" s="553"/>
      <c r="K441" s="554"/>
      <c r="L441" s="1308" t="s">
        <v>313</v>
      </c>
      <c r="M441" s="1285"/>
      <c r="N441" s="408"/>
    </row>
    <row r="442" spans="1:14" ht="15" hidden="1" customHeight="1" thickBot="1">
      <c r="A442" s="577"/>
      <c r="B442" s="578"/>
      <c r="C442" s="490"/>
      <c r="D442" s="595"/>
      <c r="E442" s="1398"/>
      <c r="F442" s="1399"/>
      <c r="G442" s="580"/>
      <c r="H442" s="581"/>
      <c r="I442" s="582"/>
      <c r="J442" s="1322"/>
      <c r="K442" s="1323"/>
      <c r="L442" s="1309"/>
      <c r="M442" s="1310"/>
      <c r="N442" s="408"/>
    </row>
    <row r="443" spans="1:14" ht="11.25" hidden="1" customHeight="1" thickBot="1">
      <c r="N443" s="408"/>
    </row>
    <row r="444" spans="1:14" ht="12.75" hidden="1" customHeight="1" thickBot="1">
      <c r="A444" s="410"/>
      <c r="B444" s="410"/>
      <c r="C444" s="410"/>
      <c r="D444" s="410"/>
      <c r="E444" s="410"/>
      <c r="F444" s="410"/>
      <c r="G444" s="410"/>
      <c r="H444" s="1400" t="s">
        <v>224</v>
      </c>
      <c r="I444" s="1401"/>
      <c r="J444" s="1401"/>
      <c r="K444" s="1402"/>
      <c r="L444" s="458" t="s">
        <v>411</v>
      </c>
      <c r="M444" s="407"/>
      <c r="N444" s="408"/>
    </row>
    <row r="445" spans="1:14" ht="15" hidden="1" customHeight="1">
      <c r="A445" s="1286" t="s">
        <v>226</v>
      </c>
      <c r="B445" s="1287"/>
      <c r="C445" s="1288"/>
      <c r="D445" s="459" t="s">
        <v>227</v>
      </c>
      <c r="E445" s="460">
        <f>'SAISIE POUR G50'!$G$1</f>
        <v>2021</v>
      </c>
      <c r="F445" s="461"/>
      <c r="G445" s="410"/>
      <c r="H445" s="1403" t="s">
        <v>228</v>
      </c>
      <c r="I445" s="1404"/>
      <c r="J445" s="1404"/>
      <c r="K445" s="1405"/>
      <c r="L445" s="462" t="s">
        <v>438</v>
      </c>
      <c r="M445" s="410"/>
      <c r="N445" s="408"/>
    </row>
    <row r="446" spans="1:14" ht="12.75" hidden="1" customHeight="1">
      <c r="A446" s="1292" t="s">
        <v>229</v>
      </c>
      <c r="B446" s="1287"/>
      <c r="C446" s="1288"/>
      <c r="D446" s="463"/>
      <c r="E446" s="464"/>
      <c r="F446" s="465"/>
      <c r="G446" s="410"/>
      <c r="H446" s="1231" t="s">
        <v>230</v>
      </c>
      <c r="I446" s="1232"/>
      <c r="J446" s="1232"/>
      <c r="K446" s="1233"/>
      <c r="L446" s="466" t="s">
        <v>412</v>
      </c>
      <c r="M446" s="410"/>
      <c r="N446" s="408"/>
    </row>
    <row r="447" spans="1:14" ht="12.75" hidden="1" customHeight="1">
      <c r="A447" s="467" t="s">
        <v>231</v>
      </c>
      <c r="B447" s="1293" t="str">
        <f>+'SAISIE POUR G50'!N63</f>
        <v>H</v>
      </c>
      <c r="C447" s="1239"/>
      <c r="D447" s="468" t="s">
        <v>232</v>
      </c>
      <c r="E447" s="1242" t="str">
        <f>$E$4</f>
        <v>FEVRIER</v>
      </c>
      <c r="F447" s="1815"/>
      <c r="G447" s="410"/>
      <c r="H447" s="1231" t="s">
        <v>233</v>
      </c>
      <c r="I447" s="1232"/>
      <c r="J447" s="1232"/>
      <c r="K447" s="1233"/>
      <c r="L447" s="469" t="s">
        <v>413</v>
      </c>
      <c r="M447" s="410"/>
      <c r="N447" s="408"/>
    </row>
    <row r="448" spans="1:14" ht="12.75" hidden="1" customHeight="1" thickBot="1">
      <c r="A448" s="1237" t="s">
        <v>234</v>
      </c>
      <c r="B448" s="1238"/>
      <c r="C448" s="1239"/>
      <c r="D448" s="471" t="s">
        <v>235</v>
      </c>
      <c r="E448" s="472" t="s">
        <v>236</v>
      </c>
      <c r="F448" s="473"/>
      <c r="G448" s="410"/>
      <c r="H448" s="1234" t="s">
        <v>237</v>
      </c>
      <c r="I448" s="1235"/>
      <c r="J448" s="1235"/>
      <c r="K448" s="1236"/>
      <c r="L448" s="469" t="s">
        <v>414</v>
      </c>
      <c r="M448" s="410"/>
      <c r="N448" s="408"/>
    </row>
    <row r="449" spans="1:14" ht="12.75" hidden="1" customHeight="1" thickBot="1">
      <c r="A449" s="474" t="s">
        <v>238</v>
      </c>
      <c r="B449" s="1293" t="str">
        <f>+'SAISIE POUR G50'!P63</f>
        <v>H</v>
      </c>
      <c r="C449" s="1238"/>
      <c r="D449" s="410"/>
      <c r="E449" s="410"/>
      <c r="F449" s="418"/>
      <c r="G449" s="410"/>
      <c r="H449" s="425"/>
      <c r="I449" s="425"/>
      <c r="J449" s="425"/>
      <c r="K449" s="425"/>
      <c r="L449" s="469" t="s">
        <v>415</v>
      </c>
      <c r="M449" s="410"/>
      <c r="N449" s="408"/>
    </row>
    <row r="450" spans="1:14" ht="12.75" hidden="1" customHeight="1">
      <c r="A450" s="410"/>
      <c r="B450" s="419" t="s">
        <v>239</v>
      </c>
      <c r="C450" s="475"/>
      <c r="D450" s="1254" t="s">
        <v>240</v>
      </c>
      <c r="E450" s="1255"/>
      <c r="F450" s="1256"/>
      <c r="G450" s="410"/>
      <c r="H450" s="476" t="s">
        <v>241</v>
      </c>
      <c r="I450" s="1281" t="str">
        <f>$I$7</f>
        <v>ENTR</v>
      </c>
      <c r="J450" s="1282"/>
      <c r="K450" s="1283"/>
      <c r="L450" s="469" t="s">
        <v>416</v>
      </c>
      <c r="M450" s="410"/>
      <c r="N450" s="408"/>
    </row>
    <row r="451" spans="1:14" ht="12.75" hidden="1" customHeight="1" thickBot="1">
      <c r="A451" s="477" t="s">
        <v>238</v>
      </c>
      <c r="B451" s="1289" t="str">
        <f>+'SAISIE POUR G50'!N64</f>
        <v>H</v>
      </c>
      <c r="C451" s="1241"/>
      <c r="D451" s="1406" t="s">
        <v>242</v>
      </c>
      <c r="E451" s="1407"/>
      <c r="F451" s="1408"/>
      <c r="G451" s="410"/>
      <c r="H451" s="478"/>
      <c r="I451" s="479"/>
      <c r="J451" s="479"/>
      <c r="K451" s="480"/>
      <c r="L451" s="469" t="s">
        <v>417</v>
      </c>
      <c r="M451" s="410"/>
      <c r="N451" s="408"/>
    </row>
    <row r="452" spans="1:14" ht="12.75" hidden="1" customHeight="1">
      <c r="A452" s="481" t="s">
        <v>243</v>
      </c>
      <c r="B452" s="1252" t="str">
        <f>+'SAISIE POUR G50'!P64</f>
        <v>H</v>
      </c>
      <c r="C452" s="1253"/>
      <c r="D452" s="410"/>
      <c r="E452" s="482"/>
      <c r="F452" s="418"/>
      <c r="G452" s="410"/>
      <c r="H452" s="483" t="s">
        <v>244</v>
      </c>
      <c r="I452" s="1244" t="str">
        <f>$I$9</f>
        <v>ENTR DE TRAVAUX URBAINS ET D'HYGIENE PUBLIQUE</v>
      </c>
      <c r="J452" s="1245"/>
      <c r="K452" s="484"/>
      <c r="L452" s="469"/>
      <c r="M452" s="410"/>
      <c r="N452" s="408"/>
    </row>
    <row r="453" spans="1:14" ht="12.75" hidden="1" customHeight="1">
      <c r="A453" s="485" t="s">
        <v>10</v>
      </c>
      <c r="B453" s="1303"/>
      <c r="C453" s="1304"/>
      <c r="D453" s="1305"/>
      <c r="E453" s="486"/>
      <c r="F453" s="419"/>
      <c r="G453" s="410"/>
      <c r="H453" s="483" t="s">
        <v>246</v>
      </c>
      <c r="I453" s="1246" t="str">
        <f>$I$10</f>
        <v>Theniet El Had, Theniet El Had</v>
      </c>
      <c r="J453" s="1247"/>
      <c r="K453" s="1248"/>
      <c r="M453" s="410"/>
      <c r="N453" s="408"/>
    </row>
    <row r="454" spans="1:14" ht="12.75" hidden="1" customHeight="1" thickBot="1">
      <c r="A454" s="485" t="s">
        <v>248</v>
      </c>
      <c r="B454" s="1303"/>
      <c r="C454" s="1304"/>
      <c r="D454" s="1305"/>
      <c r="E454" s="486"/>
      <c r="F454" s="487"/>
      <c r="G454" s="410"/>
      <c r="H454" s="488"/>
      <c r="I454" s="489"/>
      <c r="J454" s="490"/>
      <c r="K454" s="491"/>
      <c r="L454" s="492" t="s">
        <v>247</v>
      </c>
      <c r="M454" s="410"/>
      <c r="N454" s="408"/>
    </row>
    <row r="455" spans="1:14" ht="12.75" hidden="1" customHeight="1">
      <c r="A455" s="493" t="s">
        <v>249</v>
      </c>
      <c r="B455" s="1375" t="str">
        <f>+'SAISIE POUR G50'!N65</f>
        <v>H</v>
      </c>
      <c r="C455" s="1376"/>
      <c r="D455" s="1377"/>
      <c r="E455" s="494"/>
      <c r="F455" s="418"/>
      <c r="G455" s="410"/>
      <c r="H455" s="407"/>
      <c r="I455" s="495"/>
      <c r="J455" s="407"/>
      <c r="K455" s="407"/>
      <c r="L455" s="496"/>
      <c r="M455" s="424"/>
      <c r="N455" s="408"/>
    </row>
    <row r="456" spans="1:14" ht="12.75" hidden="1" customHeight="1" thickBot="1">
      <c r="A456" s="425"/>
      <c r="B456" s="425"/>
      <c r="C456" s="425"/>
      <c r="D456" s="425"/>
      <c r="E456" s="425"/>
      <c r="F456" s="425"/>
      <c r="G456" s="425"/>
      <c r="H456" s="1397">
        <f>+'SAISIE POUR G50'!N66</f>
        <v>0</v>
      </c>
      <c r="I456" s="1397"/>
      <c r="J456" s="1397"/>
      <c r="K456" s="1397"/>
      <c r="L456" s="425"/>
      <c r="M456" s="425"/>
      <c r="N456" s="408"/>
    </row>
    <row r="457" spans="1:14" ht="15" hidden="1">
      <c r="A457" s="1826" t="s">
        <v>439</v>
      </c>
      <c r="B457" s="1827"/>
      <c r="C457" s="1827"/>
      <c r="D457" s="1827"/>
      <c r="E457" s="1827"/>
      <c r="F457" s="1827"/>
      <c r="G457" s="1827"/>
      <c r="H457" s="1827"/>
      <c r="I457" s="1827"/>
      <c r="J457" s="497">
        <f>+'SAISIE POUR G50'!Q57</f>
        <v>0.02</v>
      </c>
      <c r="K457" s="498"/>
      <c r="L457" s="499"/>
      <c r="M457" s="425"/>
      <c r="N457" s="408"/>
    </row>
    <row r="458" spans="1:14" ht="12" hidden="1" customHeight="1">
      <c r="A458" s="1317" t="s">
        <v>251</v>
      </c>
      <c r="B458" s="1318"/>
      <c r="C458" s="500"/>
      <c r="D458" s="501"/>
      <c r="E458" s="458" t="s">
        <v>252</v>
      </c>
      <c r="F458" s="501"/>
      <c r="G458" s="501"/>
      <c r="H458" s="502"/>
      <c r="I458" s="1325" t="s">
        <v>253</v>
      </c>
      <c r="J458" s="1326"/>
      <c r="K458" s="1300" t="s">
        <v>254</v>
      </c>
      <c r="L458" s="1288"/>
      <c r="M458" s="425"/>
      <c r="N458" s="408"/>
    </row>
    <row r="459" spans="1:14" ht="12" hidden="1" customHeight="1">
      <c r="A459" s="503"/>
      <c r="B459" s="504"/>
      <c r="C459" s="505"/>
      <c r="D459" s="506"/>
      <c r="E459" s="506"/>
      <c r="F459" s="506"/>
      <c r="G459" s="506"/>
      <c r="H459" s="507"/>
      <c r="I459" s="508" t="s">
        <v>255</v>
      </c>
      <c r="J459" s="509" t="s">
        <v>82</v>
      </c>
      <c r="K459" s="1301" t="s">
        <v>256</v>
      </c>
      <c r="L459" s="1302"/>
      <c r="M459" s="425"/>
      <c r="N459" s="408"/>
    </row>
    <row r="460" spans="1:14" ht="14.25" hidden="1" customHeight="1">
      <c r="A460" s="1359" t="s">
        <v>257</v>
      </c>
      <c r="B460" s="1360"/>
      <c r="C460" s="1393" t="s">
        <v>430</v>
      </c>
      <c r="D460" s="1368"/>
      <c r="E460" s="1368"/>
      <c r="F460" s="1368"/>
      <c r="G460" s="1368"/>
      <c r="H460" s="510">
        <f>+'SAISIE POUR G50'!O57</f>
        <v>0.5</v>
      </c>
      <c r="I460" s="511">
        <f>'SAISIE POUR G50'!Z122</f>
        <v>0</v>
      </c>
      <c r="J460" s="512">
        <f>I460-(I460*H460)</f>
        <v>0</v>
      </c>
      <c r="K460" s="1298">
        <f>ROUNDDOWN(J460*J457,0)</f>
        <v>0</v>
      </c>
      <c r="L460" s="1299"/>
      <c r="M460" s="425"/>
      <c r="N460" s="408"/>
    </row>
    <row r="461" spans="1:14" ht="14.25" hidden="1" customHeight="1">
      <c r="A461" s="1319" t="s">
        <v>259</v>
      </c>
      <c r="B461" s="1318"/>
      <c r="C461" s="1296" t="s">
        <v>419</v>
      </c>
      <c r="D461" s="1297"/>
      <c r="E461" s="1297"/>
      <c r="F461" s="1297"/>
      <c r="G461" s="1297"/>
      <c r="H461" s="510">
        <f>+'SAISIE POUR G50'!O58</f>
        <v>0.25</v>
      </c>
      <c r="I461" s="511">
        <f>'SAISIE POUR G50'!Z123</f>
        <v>0</v>
      </c>
      <c r="J461" s="512">
        <f>I461-(I461*H461)</f>
        <v>0</v>
      </c>
      <c r="K461" s="1298">
        <f>ROUNDDOWN(J461*J457,0)</f>
        <v>0</v>
      </c>
      <c r="L461" s="1299"/>
      <c r="M461" s="425"/>
      <c r="N461" s="408"/>
    </row>
    <row r="462" spans="1:14" ht="14.25" hidden="1" customHeight="1">
      <c r="A462" s="1319" t="s">
        <v>260</v>
      </c>
      <c r="B462" s="1318"/>
      <c r="C462" s="1296" t="s">
        <v>261</v>
      </c>
      <c r="D462" s="1297"/>
      <c r="E462" s="1297"/>
      <c r="F462" s="1297"/>
      <c r="G462" s="1297"/>
      <c r="H462" s="513"/>
      <c r="I462" s="511">
        <f>'SAISIE POUR G50'!Z124</f>
        <v>0</v>
      </c>
      <c r="J462" s="512">
        <f>I462</f>
        <v>0</v>
      </c>
      <c r="K462" s="1298">
        <f>ROUNDDOWN(J462*J457,0)</f>
        <v>0</v>
      </c>
      <c r="L462" s="1299"/>
      <c r="M462" s="425"/>
      <c r="N462" s="408"/>
    </row>
    <row r="463" spans="1:14" ht="14.25" hidden="1" customHeight="1">
      <c r="A463" s="1319" t="s">
        <v>262</v>
      </c>
      <c r="B463" s="1318"/>
      <c r="C463" s="1296" t="s">
        <v>263</v>
      </c>
      <c r="D463" s="1297"/>
      <c r="E463" s="1297"/>
      <c r="F463" s="1297"/>
      <c r="G463" s="1297"/>
      <c r="H463" s="513"/>
      <c r="I463" s="511">
        <f>'SAISIE POUR G50'!Z125</f>
        <v>0</v>
      </c>
      <c r="J463" s="512">
        <f>I463</f>
        <v>0</v>
      </c>
      <c r="K463" s="1298">
        <f>ROUNDDOWN(J463*H463,0)</f>
        <v>0</v>
      </c>
      <c r="L463" s="1299"/>
      <c r="M463" s="425"/>
      <c r="N463" s="408"/>
    </row>
    <row r="464" spans="1:14" ht="14.25" hidden="1" customHeight="1">
      <c r="A464" s="1319" t="s">
        <v>264</v>
      </c>
      <c r="B464" s="1318"/>
      <c r="C464" s="1296" t="s">
        <v>432</v>
      </c>
      <c r="D464" s="1297"/>
      <c r="E464" s="1297"/>
      <c r="F464" s="1297"/>
      <c r="G464" s="1297"/>
      <c r="H464" s="513"/>
      <c r="I464" s="511">
        <f>'SAISIE POUR G50'!Z126</f>
        <v>0</v>
      </c>
      <c r="J464" s="512">
        <f>I464</f>
        <v>0</v>
      </c>
      <c r="K464" s="1298">
        <f>ROUNDDOWN(J464*J457,0)</f>
        <v>0</v>
      </c>
      <c r="L464" s="1299"/>
      <c r="M464" s="425"/>
      <c r="N464" s="408"/>
    </row>
    <row r="465" spans="1:14" ht="13.5" hidden="1" customHeight="1" thickBot="1">
      <c r="A465" s="514">
        <v>1</v>
      </c>
      <c r="B465" s="1338" t="s">
        <v>266</v>
      </c>
      <c r="C465" s="1339"/>
      <c r="D465" s="1339"/>
      <c r="E465" s="1339"/>
      <c r="F465" s="1340"/>
      <c r="G465" s="515"/>
      <c r="H465" s="516" t="s">
        <v>267</v>
      </c>
      <c r="I465" s="517">
        <f>SUM(I460:I464)</f>
        <v>0</v>
      </c>
      <c r="J465" s="517">
        <f>SUM(J460:J464)</f>
        <v>0</v>
      </c>
      <c r="K465" s="1311" t="str">
        <f>IF(SUM(K460:L464)&gt;0,ROUNDDOWN(SUM(K460:L464),0),"NEANT")</f>
        <v>NEANT</v>
      </c>
      <c r="L465" s="1312"/>
      <c r="M465" s="425"/>
      <c r="N465" s="408"/>
    </row>
    <row r="466" spans="1:14" ht="9.75" hidden="1" customHeight="1" thickBot="1">
      <c r="A466" s="518"/>
      <c r="B466" s="518"/>
      <c r="C466" s="519"/>
      <c r="D466" s="518"/>
      <c r="E466" s="518"/>
      <c r="F466" s="518"/>
      <c r="G466" s="518"/>
      <c r="H466" s="518"/>
      <c r="I466" s="518"/>
      <c r="J466" s="518"/>
      <c r="K466" s="518"/>
      <c r="L466" s="520"/>
      <c r="M466" s="425"/>
      <c r="N466" s="408"/>
    </row>
    <row r="467" spans="1:14" ht="15" hidden="1">
      <c r="A467" s="1351" t="s">
        <v>277</v>
      </c>
      <c r="B467" s="1352"/>
      <c r="C467" s="1352"/>
      <c r="D467" s="1352"/>
      <c r="E467" s="1352"/>
      <c r="F467" s="1352"/>
      <c r="G467" s="1352"/>
      <c r="H467" s="1352"/>
      <c r="I467" s="1352"/>
      <c r="J467" s="1352"/>
      <c r="K467" s="1352"/>
      <c r="L467" s="1353"/>
      <c r="M467" s="425"/>
      <c r="N467" s="408"/>
    </row>
    <row r="468" spans="1:14" hidden="1">
      <c r="A468" s="1370" t="s">
        <v>251</v>
      </c>
      <c r="B468" s="1371"/>
      <c r="C468" s="1387" t="s">
        <v>278</v>
      </c>
      <c r="D468" s="1388"/>
      <c r="E468" s="1253"/>
      <c r="F468" s="1253"/>
      <c r="G468" s="1253"/>
      <c r="H468" s="1253"/>
      <c r="I468" s="1389"/>
      <c r="J468" s="521" t="s">
        <v>420</v>
      </c>
      <c r="K468" s="522" t="s">
        <v>80</v>
      </c>
      <c r="L468" s="523" t="s">
        <v>168</v>
      </c>
      <c r="M468" s="425"/>
      <c r="N468" s="408"/>
    </row>
    <row r="469" spans="1:14" ht="14.25" hidden="1" customHeight="1">
      <c r="A469" s="1349" t="s">
        <v>281</v>
      </c>
      <c r="B469" s="1350"/>
      <c r="C469" s="1367" t="s">
        <v>421</v>
      </c>
      <c r="D469" s="1368"/>
      <c r="E469" s="1368"/>
      <c r="F469" s="1368"/>
      <c r="G469" s="1368"/>
      <c r="H469" s="1368"/>
      <c r="I469" s="1369"/>
      <c r="J469" s="600">
        <v>0</v>
      </c>
      <c r="K469" s="601" t="s">
        <v>165</v>
      </c>
      <c r="L469" s="602">
        <v>0</v>
      </c>
      <c r="M469" s="425"/>
      <c r="N469" s="408"/>
    </row>
    <row r="470" spans="1:14" ht="14.25" hidden="1" customHeight="1">
      <c r="A470" s="1343" t="s">
        <v>285</v>
      </c>
      <c r="B470" s="1344"/>
      <c r="C470" s="1382" t="s">
        <v>422</v>
      </c>
      <c r="D470" s="1297"/>
      <c r="E470" s="1297"/>
      <c r="F470" s="1297"/>
      <c r="G470" s="1297"/>
      <c r="H470" s="1297"/>
      <c r="I470" s="1383"/>
      <c r="J470" s="600">
        <v>0</v>
      </c>
      <c r="K470" s="603">
        <f>'SAISIE POUR G50'!E514</f>
        <v>0</v>
      </c>
      <c r="L470" s="604">
        <v>0</v>
      </c>
      <c r="M470" s="425"/>
      <c r="N470" s="408"/>
    </row>
    <row r="471" spans="1:14" ht="14.25" hidden="1" customHeight="1">
      <c r="A471" s="1343" t="s">
        <v>286</v>
      </c>
      <c r="B471" s="1344"/>
      <c r="C471" s="1372" t="s">
        <v>423</v>
      </c>
      <c r="D471" s="1373"/>
      <c r="E471" s="1373"/>
      <c r="F471" s="1373"/>
      <c r="G471" s="1373"/>
      <c r="H471" s="1373"/>
      <c r="I471" s="1374"/>
      <c r="J471" s="600">
        <v>0</v>
      </c>
      <c r="K471" s="603">
        <v>0.24</v>
      </c>
      <c r="L471" s="604">
        <v>0</v>
      </c>
      <c r="M471" s="425"/>
      <c r="N471" s="408"/>
    </row>
    <row r="472" spans="1:14" ht="16.5" hidden="1" thickBot="1">
      <c r="A472" s="528">
        <v>3</v>
      </c>
      <c r="B472" s="1384" t="s">
        <v>288</v>
      </c>
      <c r="C472" s="1385"/>
      <c r="D472" s="1385"/>
      <c r="E472" s="1385"/>
      <c r="F472" s="1385"/>
      <c r="G472" s="1385"/>
      <c r="H472" s="1386"/>
      <c r="I472" s="529" t="s">
        <v>289</v>
      </c>
      <c r="J472" s="530">
        <f>SUM(J469:J471)</f>
        <v>0</v>
      </c>
      <c r="K472" s="531"/>
      <c r="L472" s="532" t="str">
        <f>IF(SUM(L469:L471)&gt;0,ROUNDDOWN(SUM(L469:L471),0),"NEANT")</f>
        <v>NEANT</v>
      </c>
      <c r="M472" s="425"/>
      <c r="N472" s="408"/>
    </row>
    <row r="473" spans="1:14" ht="3.75" hidden="1" customHeight="1" thickBot="1">
      <c r="A473" s="425"/>
      <c r="B473" s="425"/>
      <c r="C473" s="425"/>
      <c r="D473" s="425"/>
      <c r="E473" s="425"/>
      <c r="F473" s="425"/>
      <c r="G473" s="425"/>
      <c r="H473" s="425"/>
      <c r="I473" s="425"/>
      <c r="J473" s="425"/>
      <c r="K473" s="425"/>
      <c r="L473" s="425"/>
      <c r="M473" s="425"/>
      <c r="N473" s="408"/>
    </row>
    <row r="474" spans="1:14" hidden="1">
      <c r="A474" s="559"/>
      <c r="B474" s="560"/>
      <c r="C474" s="560" t="s">
        <v>297</v>
      </c>
      <c r="D474" s="560"/>
      <c r="E474" s="560"/>
      <c r="F474" s="561"/>
      <c r="G474" s="1313" t="s">
        <v>298</v>
      </c>
      <c r="H474" s="1320"/>
      <c r="I474" s="1321"/>
      <c r="J474" s="1390" t="s">
        <v>299</v>
      </c>
      <c r="K474" s="1390"/>
      <c r="L474" s="1391" t="s">
        <v>300</v>
      </c>
      <c r="M474" s="1392"/>
      <c r="N474" s="408"/>
    </row>
    <row r="475" spans="1:14" ht="11.25" hidden="1" customHeight="1">
      <c r="A475" s="565"/>
      <c r="B475" s="563"/>
      <c r="C475" s="563"/>
      <c r="D475" s="563"/>
      <c r="E475" s="1364" t="str">
        <f>"            -"</f>
        <v xml:space="preserve">            -</v>
      </c>
      <c r="F475" s="1362"/>
      <c r="G475" s="563"/>
      <c r="H475" s="566"/>
      <c r="I475" s="599"/>
      <c r="J475" s="1361" t="s">
        <v>424</v>
      </c>
      <c r="K475" s="1362"/>
      <c r="L475" s="1409" t="s">
        <v>301</v>
      </c>
      <c r="M475" s="1410"/>
      <c r="N475" s="408"/>
    </row>
    <row r="476" spans="1:14" ht="14.25" hidden="1" customHeight="1">
      <c r="A476" s="540" t="s">
        <v>302</v>
      </c>
      <c r="B476" s="541"/>
      <c r="C476" s="542" t="s">
        <v>303</v>
      </c>
      <c r="D476" s="543"/>
      <c r="E476" s="1365" t="str">
        <f>IF($K465="NEANT",E475,$K465)</f>
        <v xml:space="preserve">            -</v>
      </c>
      <c r="F476" s="1366"/>
      <c r="G476" s="541"/>
      <c r="H476" s="541" t="s">
        <v>304</v>
      </c>
      <c r="I476" s="544"/>
      <c r="J476" s="1327" t="s">
        <v>305</v>
      </c>
      <c r="K476" s="1307"/>
      <c r="L476" s="1308" t="s">
        <v>306</v>
      </c>
      <c r="M476" s="1285"/>
      <c r="N476" s="408"/>
    </row>
    <row r="477" spans="1:14" ht="14.25" hidden="1" customHeight="1">
      <c r="A477" s="540"/>
      <c r="B477" s="541"/>
      <c r="C477" s="542"/>
      <c r="D477" s="545"/>
      <c r="E477" s="1380"/>
      <c r="F477" s="1381"/>
      <c r="G477" s="541"/>
      <c r="H477" s="541" t="s">
        <v>309</v>
      </c>
      <c r="I477" s="544"/>
      <c r="J477" s="1327" t="s">
        <v>425</v>
      </c>
      <c r="K477" s="1307"/>
      <c r="L477" s="1336" t="s">
        <v>310</v>
      </c>
      <c r="M477" s="1285"/>
      <c r="N477" s="408"/>
    </row>
    <row r="478" spans="1:14" ht="14.25" hidden="1" customHeight="1">
      <c r="A478" s="540" t="s">
        <v>314</v>
      </c>
      <c r="B478" s="541"/>
      <c r="C478" s="542" t="s">
        <v>315</v>
      </c>
      <c r="D478" s="543"/>
      <c r="E478" s="1334">
        <f>L469</f>
        <v>0</v>
      </c>
      <c r="F478" s="1335"/>
      <c r="G478" s="541"/>
      <c r="H478" s="541" t="s">
        <v>311</v>
      </c>
      <c r="I478" s="539"/>
      <c r="J478" s="1327" t="s">
        <v>426</v>
      </c>
      <c r="K478" s="1307"/>
      <c r="L478" s="1308" t="s">
        <v>313</v>
      </c>
      <c r="M478" s="1285"/>
      <c r="N478" s="408"/>
    </row>
    <row r="479" spans="1:14" ht="14.25" hidden="1" customHeight="1">
      <c r="A479" s="540" t="s">
        <v>427</v>
      </c>
      <c r="B479" s="541"/>
      <c r="C479" s="542" t="s">
        <v>318</v>
      </c>
      <c r="D479" s="545"/>
      <c r="E479" s="1380">
        <f>L470</f>
        <v>0</v>
      </c>
      <c r="F479" s="1381"/>
      <c r="G479" s="541"/>
      <c r="H479" s="541" t="s">
        <v>316</v>
      </c>
      <c r="I479" s="544"/>
      <c r="J479" s="1327" t="s">
        <v>320</v>
      </c>
      <c r="K479" s="1307"/>
      <c r="L479" s="1308" t="s">
        <v>313</v>
      </c>
      <c r="M479" s="1285"/>
      <c r="N479" s="408"/>
    </row>
    <row r="480" spans="1:14" ht="14.25" hidden="1" customHeight="1">
      <c r="A480" s="540" t="s">
        <v>428</v>
      </c>
      <c r="B480" s="541"/>
      <c r="C480" s="542" t="s">
        <v>322</v>
      </c>
      <c r="D480" s="545"/>
      <c r="E480" s="1334">
        <f>L471</f>
        <v>0</v>
      </c>
      <c r="F480" s="1335"/>
      <c r="G480" s="544"/>
      <c r="H480" s="546" t="s">
        <v>319</v>
      </c>
      <c r="I480" s="547">
        <f>IDENTIFICATION!D106</f>
        <v>0</v>
      </c>
      <c r="J480" s="1332" t="s">
        <v>324</v>
      </c>
      <c r="K480" s="1333"/>
      <c r="L480" s="1308" t="s">
        <v>313</v>
      </c>
      <c r="M480" s="1285"/>
      <c r="N480" s="408"/>
    </row>
    <row r="481" spans="1:14" ht="12.75" hidden="1" customHeight="1">
      <c r="A481" s="540"/>
      <c r="B481" s="541"/>
      <c r="C481" s="542"/>
      <c r="D481" s="548"/>
      <c r="E481" s="1345"/>
      <c r="F481" s="1346"/>
      <c r="G481" s="549"/>
      <c r="H481" s="546" t="s">
        <v>323</v>
      </c>
      <c r="I481" s="550">
        <f ca="1">TODAY()</f>
        <v>44498</v>
      </c>
      <c r="J481" s="1332" t="s">
        <v>327</v>
      </c>
      <c r="K481" s="1333"/>
      <c r="L481" s="1308" t="s">
        <v>313</v>
      </c>
      <c r="M481" s="1285"/>
      <c r="N481" s="408"/>
    </row>
    <row r="482" spans="1:14" ht="12.75" hidden="1" customHeight="1">
      <c r="A482" s="540"/>
      <c r="B482" s="541"/>
      <c r="C482" s="542"/>
      <c r="D482" s="537"/>
      <c r="E482" s="1294"/>
      <c r="F482" s="1295"/>
      <c r="G482" s="541"/>
      <c r="H482" s="541" t="s">
        <v>328</v>
      </c>
      <c r="I482" s="544"/>
      <c r="J482" s="1330" t="s">
        <v>431</v>
      </c>
      <c r="K482" s="1331"/>
      <c r="L482" s="1308" t="s">
        <v>313</v>
      </c>
      <c r="M482" s="1285"/>
      <c r="N482" s="408"/>
    </row>
    <row r="483" spans="1:14" ht="12.75" hidden="1" customHeight="1">
      <c r="A483" s="540"/>
      <c r="B483" s="541"/>
      <c r="C483" s="542"/>
      <c r="D483" s="537"/>
      <c r="E483" s="1294"/>
      <c r="F483" s="1295"/>
      <c r="G483" s="541"/>
      <c r="I483" s="539"/>
      <c r="J483" s="1330" t="s">
        <v>332</v>
      </c>
      <c r="K483" s="1331"/>
      <c r="L483" s="1308" t="s">
        <v>313</v>
      </c>
      <c r="M483" s="1285"/>
      <c r="N483" s="408"/>
    </row>
    <row r="484" spans="1:14" ht="12.75" hidden="1" customHeight="1">
      <c r="A484" s="540"/>
      <c r="B484" s="541"/>
      <c r="C484" s="542"/>
      <c r="D484" s="537"/>
      <c r="E484" s="1328"/>
      <c r="F484" s="1329"/>
      <c r="G484" s="537"/>
      <c r="H484" s="541"/>
      <c r="I484" s="544"/>
      <c r="J484" s="1327" t="s">
        <v>335</v>
      </c>
      <c r="K484" s="1307"/>
      <c r="L484" s="1308" t="s">
        <v>313</v>
      </c>
      <c r="M484" s="1285"/>
      <c r="N484" s="408"/>
    </row>
    <row r="485" spans="1:14" ht="12.75" hidden="1" customHeight="1">
      <c r="A485" s="540"/>
      <c r="E485" s="1328"/>
      <c r="F485" s="1329"/>
      <c r="G485" s="537"/>
      <c r="H485" s="541"/>
      <c r="I485" s="544"/>
      <c r="J485" s="1327" t="s">
        <v>338</v>
      </c>
      <c r="K485" s="1307"/>
      <c r="L485" s="1308" t="s">
        <v>313</v>
      </c>
      <c r="M485" s="1285"/>
      <c r="N485" s="408"/>
    </row>
    <row r="486" spans="1:14" ht="12.75" hidden="1" customHeight="1">
      <c r="A486" s="540"/>
      <c r="B486" s="1240" t="s">
        <v>341</v>
      </c>
      <c r="C486" s="1394"/>
      <c r="D486" s="1290"/>
      <c r="E486" s="1395" t="str">
        <f>IF(SUM(E476:F481)&gt;0,ROUNDDOWN(SUM(E476:F481),0),"NEANT")</f>
        <v>NEANT</v>
      </c>
      <c r="F486" s="1396"/>
      <c r="G486" s="537"/>
      <c r="H486" s="541"/>
      <c r="I486" s="544"/>
      <c r="J486" s="1327" t="s">
        <v>340</v>
      </c>
      <c r="K486" s="1307"/>
      <c r="L486" s="1308" t="s">
        <v>313</v>
      </c>
      <c r="M486" s="1285"/>
      <c r="N486" s="408"/>
    </row>
    <row r="487" spans="1:14" ht="10.5" hidden="1" customHeight="1">
      <c r="A487" s="540"/>
      <c r="B487" s="541"/>
      <c r="C487" s="541"/>
      <c r="D487" s="541"/>
      <c r="E487" s="551"/>
      <c r="F487" s="552"/>
      <c r="G487" s="537" t="s">
        <v>339</v>
      </c>
      <c r="H487" s="541"/>
      <c r="I487" s="544"/>
      <c r="J487" s="553"/>
      <c r="K487" s="554"/>
      <c r="L487" s="1308" t="s">
        <v>313</v>
      </c>
      <c r="M487" s="1285"/>
      <c r="N487" s="408"/>
    </row>
    <row r="488" spans="1:14" ht="10.5" hidden="1" customHeight="1" thickBot="1">
      <c r="A488" s="577"/>
      <c r="B488" s="578"/>
      <c r="C488" s="490"/>
      <c r="D488" s="595"/>
      <c r="E488" s="1398"/>
      <c r="F488" s="1399"/>
      <c r="G488" s="580"/>
      <c r="H488" s="581"/>
      <c r="I488" s="582"/>
      <c r="J488" s="1322"/>
      <c r="K488" s="1323"/>
      <c r="L488" s="1309"/>
      <c r="M488" s="1310"/>
      <c r="N488" s="408"/>
    </row>
    <row r="489" spans="1:14" ht="11.25" hidden="1" customHeight="1" thickBot="1">
      <c r="N489" s="408"/>
    </row>
    <row r="490" spans="1:14" ht="12.75" hidden="1" customHeight="1" thickBot="1">
      <c r="A490" s="410"/>
      <c r="B490" s="410"/>
      <c r="C490" s="410"/>
      <c r="D490" s="410"/>
      <c r="E490" s="410"/>
      <c r="F490" s="410"/>
      <c r="G490" s="410"/>
      <c r="H490" s="1400" t="s">
        <v>224</v>
      </c>
      <c r="I490" s="1401"/>
      <c r="J490" s="1401"/>
      <c r="K490" s="1402"/>
      <c r="L490" s="458" t="s">
        <v>411</v>
      </c>
      <c r="M490" s="407"/>
      <c r="N490" s="408"/>
    </row>
    <row r="491" spans="1:14" ht="15" hidden="1" customHeight="1">
      <c r="A491" s="1286" t="s">
        <v>226</v>
      </c>
      <c r="B491" s="1287"/>
      <c r="C491" s="1288"/>
      <c r="D491" s="459" t="s">
        <v>227</v>
      </c>
      <c r="E491" s="460">
        <f>'SAISIE POUR G50'!$G$1</f>
        <v>2021</v>
      </c>
      <c r="F491" s="461"/>
      <c r="G491" s="410"/>
      <c r="H491" s="1403" t="s">
        <v>228</v>
      </c>
      <c r="I491" s="1404"/>
      <c r="J491" s="1404"/>
      <c r="K491" s="1405"/>
      <c r="L491" s="462" t="s">
        <v>438</v>
      </c>
      <c r="M491" s="410"/>
      <c r="N491" s="408"/>
    </row>
    <row r="492" spans="1:14" ht="12.75" hidden="1" customHeight="1">
      <c r="A492" s="1292" t="s">
        <v>229</v>
      </c>
      <c r="B492" s="1287"/>
      <c r="C492" s="1288"/>
      <c r="D492" s="463"/>
      <c r="E492" s="464"/>
      <c r="F492" s="465"/>
      <c r="G492" s="410"/>
      <c r="H492" s="1231" t="s">
        <v>230</v>
      </c>
      <c r="I492" s="1232"/>
      <c r="J492" s="1232"/>
      <c r="K492" s="1233"/>
      <c r="L492" s="466" t="s">
        <v>412</v>
      </c>
      <c r="M492" s="410"/>
      <c r="N492" s="408"/>
    </row>
    <row r="493" spans="1:14" ht="12.75" hidden="1" customHeight="1">
      <c r="A493" s="467" t="s">
        <v>231</v>
      </c>
      <c r="B493" s="1293" t="str">
        <f>+'SAISIE POUR G50'!N76</f>
        <v>I</v>
      </c>
      <c r="C493" s="1239"/>
      <c r="D493" s="468" t="s">
        <v>232</v>
      </c>
      <c r="E493" s="1242" t="str">
        <f>$E$4</f>
        <v>FEVRIER</v>
      </c>
      <c r="F493" s="1243"/>
      <c r="G493" s="410"/>
      <c r="H493" s="1231" t="s">
        <v>233</v>
      </c>
      <c r="I493" s="1232"/>
      <c r="J493" s="1232"/>
      <c r="K493" s="1233"/>
      <c r="L493" s="469" t="s">
        <v>413</v>
      </c>
      <c r="M493" s="410"/>
      <c r="N493" s="408"/>
    </row>
    <row r="494" spans="1:14" ht="12.75" hidden="1" customHeight="1" thickBot="1">
      <c r="A494" s="1237" t="s">
        <v>234</v>
      </c>
      <c r="B494" s="1238"/>
      <c r="C494" s="1239"/>
      <c r="D494" s="471" t="s">
        <v>235</v>
      </c>
      <c r="E494" s="472" t="s">
        <v>236</v>
      </c>
      <c r="F494" s="473"/>
      <c r="G494" s="410"/>
      <c r="H494" s="1234" t="s">
        <v>237</v>
      </c>
      <c r="I494" s="1235"/>
      <c r="J494" s="1235"/>
      <c r="K494" s="1236"/>
      <c r="L494" s="469" t="s">
        <v>414</v>
      </c>
      <c r="M494" s="410"/>
      <c r="N494" s="408"/>
    </row>
    <row r="495" spans="1:14" ht="12.75" hidden="1" customHeight="1" thickBot="1">
      <c r="A495" s="474" t="s">
        <v>238</v>
      </c>
      <c r="B495" s="1293" t="str">
        <f>+'SAISIE POUR G50'!P76</f>
        <v>I</v>
      </c>
      <c r="C495" s="1238"/>
      <c r="D495" s="410"/>
      <c r="E495" s="410"/>
      <c r="F495" s="418"/>
      <c r="G495" s="410"/>
      <c r="H495" s="425"/>
      <c r="I495" s="425"/>
      <c r="J495" s="425"/>
      <c r="K495" s="425"/>
      <c r="L495" s="469" t="s">
        <v>415</v>
      </c>
      <c r="M495" s="410"/>
      <c r="N495" s="408"/>
    </row>
    <row r="496" spans="1:14" ht="12.75" hidden="1" customHeight="1">
      <c r="A496" s="410"/>
      <c r="B496" s="419" t="s">
        <v>239</v>
      </c>
      <c r="C496" s="475"/>
      <c r="D496" s="1254" t="s">
        <v>240</v>
      </c>
      <c r="E496" s="1255"/>
      <c r="F496" s="1256"/>
      <c r="G496" s="410"/>
      <c r="H496" s="476" t="s">
        <v>241</v>
      </c>
      <c r="I496" s="1281" t="str">
        <f>$I$7</f>
        <v>ENTR</v>
      </c>
      <c r="J496" s="1282"/>
      <c r="K496" s="1283"/>
      <c r="L496" s="469" t="s">
        <v>416</v>
      </c>
      <c r="M496" s="410"/>
      <c r="N496" s="408"/>
    </row>
    <row r="497" spans="1:14" ht="12.75" hidden="1" customHeight="1" thickBot="1">
      <c r="A497" s="477" t="s">
        <v>238</v>
      </c>
      <c r="B497" s="1289" t="str">
        <f>+'SAISIE POUR G50'!N77</f>
        <v>I</v>
      </c>
      <c r="C497" s="1241"/>
      <c r="D497" s="1406" t="s">
        <v>242</v>
      </c>
      <c r="E497" s="1407"/>
      <c r="F497" s="1408"/>
      <c r="G497" s="410"/>
      <c r="H497" s="478"/>
      <c r="I497" s="479"/>
      <c r="J497" s="479"/>
      <c r="K497" s="480"/>
      <c r="L497" s="469" t="s">
        <v>417</v>
      </c>
      <c r="M497" s="410"/>
      <c r="N497" s="408"/>
    </row>
    <row r="498" spans="1:14" ht="12.75" hidden="1" customHeight="1">
      <c r="A498" s="481" t="s">
        <v>243</v>
      </c>
      <c r="B498" s="1252" t="str">
        <f>+'SAISIE POUR G50'!P77</f>
        <v>I</v>
      </c>
      <c r="C498" s="1253"/>
      <c r="D498" s="410"/>
      <c r="E498" s="482"/>
      <c r="F498" s="418"/>
      <c r="G498" s="410"/>
      <c r="H498" s="483" t="s">
        <v>244</v>
      </c>
      <c r="I498" s="1244" t="str">
        <f>$I$9</f>
        <v>ENTR DE TRAVAUX URBAINS ET D'HYGIENE PUBLIQUE</v>
      </c>
      <c r="J498" s="1245"/>
      <c r="K498" s="484"/>
      <c r="L498" s="469"/>
      <c r="M498" s="410"/>
      <c r="N498" s="408"/>
    </row>
    <row r="499" spans="1:14" ht="12.75" hidden="1" customHeight="1">
      <c r="A499" s="485" t="s">
        <v>10</v>
      </c>
      <c r="B499" s="1303"/>
      <c r="C499" s="1304"/>
      <c r="D499" s="1305"/>
      <c r="E499" s="486"/>
      <c r="F499" s="419"/>
      <c r="G499" s="410"/>
      <c r="H499" s="483" t="s">
        <v>246</v>
      </c>
      <c r="I499" s="1246" t="str">
        <f>$I$10</f>
        <v>Theniet El Had, Theniet El Had</v>
      </c>
      <c r="J499" s="1247"/>
      <c r="K499" s="1248"/>
      <c r="M499" s="410"/>
      <c r="N499" s="408"/>
    </row>
    <row r="500" spans="1:14" ht="12.75" hidden="1" customHeight="1" thickBot="1">
      <c r="A500" s="485" t="s">
        <v>248</v>
      </c>
      <c r="B500" s="1303"/>
      <c r="C500" s="1304"/>
      <c r="D500" s="1305"/>
      <c r="E500" s="486"/>
      <c r="F500" s="487"/>
      <c r="G500" s="410"/>
      <c r="H500" s="488"/>
      <c r="I500" s="489"/>
      <c r="J500" s="490"/>
      <c r="K500" s="491"/>
      <c r="L500" s="492" t="s">
        <v>247</v>
      </c>
      <c r="M500" s="410"/>
      <c r="N500" s="408"/>
    </row>
    <row r="501" spans="1:14" ht="12.75" hidden="1" customHeight="1">
      <c r="A501" s="493" t="s">
        <v>249</v>
      </c>
      <c r="B501" s="1375" t="str">
        <f>+'SAISIE POUR G50'!N78</f>
        <v>I</v>
      </c>
      <c r="C501" s="1376"/>
      <c r="D501" s="1377"/>
      <c r="E501" s="494"/>
      <c r="F501" s="418"/>
      <c r="G501" s="410"/>
      <c r="H501" s="407"/>
      <c r="I501" s="495"/>
      <c r="J501" s="407"/>
      <c r="K501" s="407"/>
      <c r="L501" s="496"/>
      <c r="M501" s="424"/>
      <c r="N501" s="408"/>
    </row>
    <row r="502" spans="1:14" ht="12.75" hidden="1" customHeight="1" thickBot="1">
      <c r="A502" s="425"/>
      <c r="B502" s="425"/>
      <c r="C502" s="425"/>
      <c r="D502" s="425"/>
      <c r="E502" s="425"/>
      <c r="F502" s="425"/>
      <c r="G502" s="425"/>
      <c r="H502" s="1825">
        <f>+'SAISIE POUR G50'!N79</f>
        <v>0</v>
      </c>
      <c r="I502" s="1397"/>
      <c r="J502" s="1397"/>
      <c r="K502" s="1397"/>
      <c r="L502" s="425"/>
      <c r="M502" s="425"/>
      <c r="N502" s="408"/>
    </row>
    <row r="503" spans="1:14" ht="15" hidden="1">
      <c r="A503" s="1826" t="s">
        <v>439</v>
      </c>
      <c r="B503" s="1827"/>
      <c r="C503" s="1827"/>
      <c r="D503" s="1827"/>
      <c r="E503" s="1827"/>
      <c r="F503" s="1827"/>
      <c r="G503" s="1827"/>
      <c r="H503" s="1827"/>
      <c r="I503" s="1827"/>
      <c r="J503" s="497">
        <f>+'SAISIE POUR G50'!Q70</f>
        <v>0.02</v>
      </c>
      <c r="K503" s="498"/>
      <c r="L503" s="499"/>
      <c r="M503" s="425"/>
      <c r="N503" s="408"/>
    </row>
    <row r="504" spans="1:14" ht="12" hidden="1" customHeight="1">
      <c r="A504" s="1317" t="s">
        <v>251</v>
      </c>
      <c r="B504" s="1318"/>
      <c r="C504" s="500"/>
      <c r="D504" s="501"/>
      <c r="E504" s="458" t="s">
        <v>252</v>
      </c>
      <c r="F504" s="501"/>
      <c r="G504" s="501"/>
      <c r="H504" s="502"/>
      <c r="I504" s="1325" t="s">
        <v>253</v>
      </c>
      <c r="J504" s="1326"/>
      <c r="K504" s="1300" t="s">
        <v>254</v>
      </c>
      <c r="L504" s="1288"/>
      <c r="M504" s="425"/>
      <c r="N504" s="408"/>
    </row>
    <row r="505" spans="1:14" ht="12" hidden="1" customHeight="1">
      <c r="A505" s="503"/>
      <c r="B505" s="504"/>
      <c r="C505" s="505"/>
      <c r="D505" s="506"/>
      <c r="E505" s="506"/>
      <c r="F505" s="506"/>
      <c r="G505" s="506"/>
      <c r="H505" s="507"/>
      <c r="I505" s="508" t="s">
        <v>255</v>
      </c>
      <c r="J505" s="509" t="s">
        <v>82</v>
      </c>
      <c r="K505" s="1301" t="s">
        <v>256</v>
      </c>
      <c r="L505" s="1302"/>
      <c r="M505" s="425"/>
      <c r="N505" s="408"/>
    </row>
    <row r="506" spans="1:14" ht="14.25" hidden="1" customHeight="1">
      <c r="A506" s="1359" t="s">
        <v>257</v>
      </c>
      <c r="B506" s="1360"/>
      <c r="C506" s="1393" t="s">
        <v>430</v>
      </c>
      <c r="D506" s="1368"/>
      <c r="E506" s="1368"/>
      <c r="F506" s="1368"/>
      <c r="G506" s="1368"/>
      <c r="H506" s="510">
        <f>+'SAISIE POUR G50'!O70</f>
        <v>0.5</v>
      </c>
      <c r="I506" s="511">
        <f>+'SAISIE POUR G50'!P70</f>
        <v>0</v>
      </c>
      <c r="J506" s="512">
        <f>I506-(I506*H506)</f>
        <v>0</v>
      </c>
      <c r="K506" s="1298">
        <f>ROUNDDOWN(J506*J503,0)</f>
        <v>0</v>
      </c>
      <c r="L506" s="1299"/>
      <c r="M506" s="425"/>
      <c r="N506" s="408"/>
    </row>
    <row r="507" spans="1:14" ht="14.25" hidden="1" customHeight="1">
      <c r="A507" s="1319" t="s">
        <v>259</v>
      </c>
      <c r="B507" s="1318"/>
      <c r="C507" s="1296" t="s">
        <v>419</v>
      </c>
      <c r="D507" s="1297"/>
      <c r="E507" s="1297"/>
      <c r="F507" s="1297"/>
      <c r="G507" s="1297"/>
      <c r="H507" s="510">
        <f>+'SAISIE POUR G50'!O71</f>
        <v>0.25</v>
      </c>
      <c r="I507" s="511">
        <f>+'SAISIE POUR G50'!P71</f>
        <v>0</v>
      </c>
      <c r="J507" s="512">
        <f>I507-(I507*H507)</f>
        <v>0</v>
      </c>
      <c r="K507" s="1298">
        <f>ROUNDDOWN(J507*J503,0)</f>
        <v>0</v>
      </c>
      <c r="L507" s="1299"/>
      <c r="M507" s="425"/>
      <c r="N507" s="408"/>
    </row>
    <row r="508" spans="1:14" ht="14.25" hidden="1" customHeight="1">
      <c r="A508" s="1319" t="s">
        <v>260</v>
      </c>
      <c r="B508" s="1318"/>
      <c r="C508" s="1296" t="s">
        <v>261</v>
      </c>
      <c r="D508" s="1297"/>
      <c r="E508" s="1297"/>
      <c r="F508" s="1297"/>
      <c r="G508" s="1297"/>
      <c r="H508" s="513"/>
      <c r="I508" s="511">
        <f>+'SAISIE POUR G50'!P72</f>
        <v>0</v>
      </c>
      <c r="J508" s="512">
        <f>I508</f>
        <v>0</v>
      </c>
      <c r="K508" s="1298">
        <f>ROUNDDOWN(J508*J503,0)</f>
        <v>0</v>
      </c>
      <c r="L508" s="1299"/>
      <c r="M508" s="425"/>
      <c r="N508" s="408"/>
    </row>
    <row r="509" spans="1:14" ht="14.25" hidden="1" customHeight="1">
      <c r="A509" s="1319" t="s">
        <v>262</v>
      </c>
      <c r="B509" s="1318"/>
      <c r="C509" s="1296" t="s">
        <v>263</v>
      </c>
      <c r="D509" s="1297"/>
      <c r="E509" s="1297"/>
      <c r="F509" s="1297"/>
      <c r="G509" s="1297"/>
      <c r="H509" s="513"/>
      <c r="I509" s="511">
        <f>+'SAISIE POUR G50'!P73</f>
        <v>0</v>
      </c>
      <c r="J509" s="512">
        <f>I509</f>
        <v>0</v>
      </c>
      <c r="K509" s="1298">
        <f>ROUNDDOWN(J509*H509,0)</f>
        <v>0</v>
      </c>
      <c r="L509" s="1299"/>
      <c r="M509" s="425"/>
      <c r="N509" s="408"/>
    </row>
    <row r="510" spans="1:14" ht="14.25" hidden="1" customHeight="1">
      <c r="A510" s="1319" t="s">
        <v>264</v>
      </c>
      <c r="B510" s="1318"/>
      <c r="C510" s="1296" t="s">
        <v>432</v>
      </c>
      <c r="D510" s="1297"/>
      <c r="E510" s="1297"/>
      <c r="F510" s="1297"/>
      <c r="G510" s="1297"/>
      <c r="H510" s="513"/>
      <c r="I510" s="511">
        <f>+'SAISIE POUR G50'!P74</f>
        <v>0</v>
      </c>
      <c r="J510" s="512">
        <f>I510</f>
        <v>0</v>
      </c>
      <c r="K510" s="1298">
        <f>ROUNDDOWN(J510*J503,0)</f>
        <v>0</v>
      </c>
      <c r="L510" s="1299"/>
      <c r="M510" s="425"/>
      <c r="N510" s="408"/>
    </row>
    <row r="511" spans="1:14" ht="13.5" hidden="1" customHeight="1" thickBot="1">
      <c r="A511" s="514">
        <v>1</v>
      </c>
      <c r="B511" s="1338" t="s">
        <v>266</v>
      </c>
      <c r="C511" s="1339"/>
      <c r="D511" s="1339"/>
      <c r="E511" s="1339"/>
      <c r="F511" s="1340"/>
      <c r="G511" s="515"/>
      <c r="H511" s="516" t="s">
        <v>267</v>
      </c>
      <c r="I511" s="517">
        <f>SUM(I506:I510)</f>
        <v>0</v>
      </c>
      <c r="J511" s="517">
        <f>SUM(J506:J510)</f>
        <v>0</v>
      </c>
      <c r="K511" s="1311" t="str">
        <f>IF(SUM(K506:L510)&gt;0,ROUNDDOWN(SUM(K506:L510),0),"NEANT")</f>
        <v>NEANT</v>
      </c>
      <c r="L511" s="1312"/>
      <c r="M511" s="425"/>
      <c r="N511" s="408"/>
    </row>
    <row r="512" spans="1:14" ht="9" hidden="1" customHeight="1" thickBot="1">
      <c r="A512" s="518"/>
      <c r="B512" s="518"/>
      <c r="C512" s="519"/>
      <c r="D512" s="518"/>
      <c r="E512" s="518"/>
      <c r="F512" s="518"/>
      <c r="G512" s="518"/>
      <c r="H512" s="518"/>
      <c r="I512" s="518"/>
      <c r="J512" s="518"/>
      <c r="K512" s="518"/>
      <c r="L512" s="520"/>
      <c r="M512" s="425"/>
      <c r="N512" s="408"/>
    </row>
    <row r="513" spans="1:14" ht="15" hidden="1">
      <c r="A513" s="1351" t="s">
        <v>277</v>
      </c>
      <c r="B513" s="1352"/>
      <c r="C513" s="1352"/>
      <c r="D513" s="1352"/>
      <c r="E513" s="1352"/>
      <c r="F513" s="1352"/>
      <c r="G513" s="1352"/>
      <c r="H513" s="1352"/>
      <c r="I513" s="1352"/>
      <c r="J513" s="1352"/>
      <c r="K513" s="1352"/>
      <c r="L513" s="1353"/>
      <c r="M513" s="425"/>
      <c r="N513" s="408"/>
    </row>
    <row r="514" spans="1:14" hidden="1">
      <c r="A514" s="1370" t="s">
        <v>251</v>
      </c>
      <c r="B514" s="1371"/>
      <c r="C514" s="1387" t="s">
        <v>278</v>
      </c>
      <c r="D514" s="1388"/>
      <c r="E514" s="1253"/>
      <c r="F514" s="1253"/>
      <c r="G514" s="1253"/>
      <c r="H514" s="1253"/>
      <c r="I514" s="1389"/>
      <c r="J514" s="521" t="s">
        <v>420</v>
      </c>
      <c r="K514" s="522" t="s">
        <v>80</v>
      </c>
      <c r="L514" s="523" t="s">
        <v>168</v>
      </c>
      <c r="M514" s="425"/>
      <c r="N514" s="408"/>
    </row>
    <row r="515" spans="1:14" ht="12.75" hidden="1" customHeight="1">
      <c r="A515" s="1349" t="s">
        <v>281</v>
      </c>
      <c r="B515" s="1350"/>
      <c r="C515" s="1367" t="s">
        <v>421</v>
      </c>
      <c r="D515" s="1368"/>
      <c r="E515" s="1368"/>
      <c r="F515" s="1368"/>
      <c r="G515" s="1368"/>
      <c r="H515" s="1368"/>
      <c r="I515" s="1369"/>
      <c r="J515" s="600">
        <v>0</v>
      </c>
      <c r="K515" s="601" t="s">
        <v>165</v>
      </c>
      <c r="L515" s="602">
        <v>0</v>
      </c>
      <c r="M515" s="425"/>
      <c r="N515" s="408"/>
    </row>
    <row r="516" spans="1:14" ht="12.75" hidden="1" customHeight="1">
      <c r="A516" s="1343" t="s">
        <v>285</v>
      </c>
      <c r="B516" s="1344"/>
      <c r="C516" s="1382" t="s">
        <v>422</v>
      </c>
      <c r="D516" s="1297"/>
      <c r="E516" s="1297"/>
      <c r="F516" s="1297"/>
      <c r="G516" s="1297"/>
      <c r="H516" s="1297"/>
      <c r="I516" s="1383"/>
      <c r="J516" s="600">
        <v>0</v>
      </c>
      <c r="K516" s="603">
        <f>'SAISIE POUR G50'!E560</f>
        <v>0</v>
      </c>
      <c r="L516" s="604">
        <v>0</v>
      </c>
      <c r="M516" s="425"/>
      <c r="N516" s="408"/>
    </row>
    <row r="517" spans="1:14" ht="12.75" hidden="1" customHeight="1">
      <c r="A517" s="1343" t="s">
        <v>286</v>
      </c>
      <c r="B517" s="1344"/>
      <c r="C517" s="1372" t="s">
        <v>423</v>
      </c>
      <c r="D517" s="1373"/>
      <c r="E517" s="1373"/>
      <c r="F517" s="1373"/>
      <c r="G517" s="1373"/>
      <c r="H517" s="1373"/>
      <c r="I517" s="1374"/>
      <c r="J517" s="600">
        <v>0</v>
      </c>
      <c r="K517" s="603">
        <v>0.24</v>
      </c>
      <c r="L517" s="604">
        <v>0</v>
      </c>
      <c r="M517" s="425"/>
      <c r="N517" s="408"/>
    </row>
    <row r="518" spans="1:14" ht="16.5" hidden="1" thickBot="1">
      <c r="A518" s="528">
        <v>3</v>
      </c>
      <c r="B518" s="1384" t="s">
        <v>288</v>
      </c>
      <c r="C518" s="1385"/>
      <c r="D518" s="1385"/>
      <c r="E518" s="1385"/>
      <c r="F518" s="1385"/>
      <c r="G518" s="1385"/>
      <c r="H518" s="1386"/>
      <c r="I518" s="529" t="s">
        <v>289</v>
      </c>
      <c r="J518" s="530">
        <f>SUM(J515:J517)</f>
        <v>0</v>
      </c>
      <c r="K518" s="531"/>
      <c r="L518" s="532" t="str">
        <f>IF(SUM(L515:L517)&gt;0,ROUNDDOWN(SUM(L515:L517),0),"NEANT")</f>
        <v>NEANT</v>
      </c>
      <c r="M518" s="425"/>
      <c r="N518" s="408"/>
    </row>
    <row r="519" spans="1:14" ht="3.75" hidden="1" customHeight="1" thickBot="1">
      <c r="A519" s="425"/>
      <c r="B519" s="425"/>
      <c r="C519" s="425"/>
      <c r="D519" s="425"/>
      <c r="E519" s="425"/>
      <c r="F519" s="425"/>
      <c r="G519" s="425"/>
      <c r="H519" s="425"/>
      <c r="I519" s="425"/>
      <c r="J519" s="425"/>
      <c r="K519" s="425"/>
      <c r="L519" s="425"/>
      <c r="M519" s="425"/>
      <c r="N519" s="408"/>
    </row>
    <row r="520" spans="1:14" hidden="1">
      <c r="A520" s="559"/>
      <c r="B520" s="560"/>
      <c r="C520" s="560" t="s">
        <v>297</v>
      </c>
      <c r="D520" s="560"/>
      <c r="E520" s="560"/>
      <c r="F520" s="561"/>
      <c r="G520" s="1313" t="s">
        <v>298</v>
      </c>
      <c r="H520" s="1320"/>
      <c r="I520" s="1321"/>
      <c r="J520" s="1390" t="s">
        <v>299</v>
      </c>
      <c r="K520" s="1390"/>
      <c r="L520" s="1391" t="s">
        <v>300</v>
      </c>
      <c r="M520" s="1392"/>
      <c r="N520" s="408"/>
    </row>
    <row r="521" spans="1:14" ht="11.25" hidden="1" customHeight="1">
      <c r="A521" s="565"/>
      <c r="B521" s="563"/>
      <c r="C521" s="563"/>
      <c r="D521" s="563"/>
      <c r="E521" s="1364" t="str">
        <f>"            -"</f>
        <v xml:space="preserve">            -</v>
      </c>
      <c r="F521" s="1362"/>
      <c r="G521" s="563"/>
      <c r="H521" s="566"/>
      <c r="I521" s="599"/>
      <c r="J521" s="1361" t="s">
        <v>424</v>
      </c>
      <c r="K521" s="1362"/>
      <c r="L521" s="1409" t="s">
        <v>301</v>
      </c>
      <c r="M521" s="1410"/>
      <c r="N521" s="408"/>
    </row>
    <row r="522" spans="1:14" ht="15" hidden="1" customHeight="1">
      <c r="A522" s="540" t="s">
        <v>302</v>
      </c>
      <c r="B522" s="541"/>
      <c r="C522" s="542" t="s">
        <v>303</v>
      </c>
      <c r="D522" s="543"/>
      <c r="E522" s="1365" t="str">
        <f>IF($K511="NEANT",E521,$K511)</f>
        <v xml:space="preserve">            -</v>
      </c>
      <c r="F522" s="1366"/>
      <c r="G522" s="541"/>
      <c r="H522" s="541" t="s">
        <v>304</v>
      </c>
      <c r="I522" s="544"/>
      <c r="J522" s="1327" t="s">
        <v>305</v>
      </c>
      <c r="K522" s="1307"/>
      <c r="L522" s="1308" t="s">
        <v>306</v>
      </c>
      <c r="M522" s="1285"/>
      <c r="N522" s="408"/>
    </row>
    <row r="523" spans="1:14" ht="15" hidden="1" customHeight="1">
      <c r="A523" s="540"/>
      <c r="B523" s="541"/>
      <c r="C523" s="542"/>
      <c r="D523" s="545"/>
      <c r="E523" s="1380"/>
      <c r="F523" s="1381"/>
      <c r="G523" s="541"/>
      <c r="H523" s="541" t="s">
        <v>309</v>
      </c>
      <c r="I523" s="544"/>
      <c r="J523" s="1327" t="s">
        <v>425</v>
      </c>
      <c r="K523" s="1307"/>
      <c r="L523" s="1336" t="s">
        <v>310</v>
      </c>
      <c r="M523" s="1285"/>
      <c r="N523" s="408"/>
    </row>
    <row r="524" spans="1:14" ht="15" hidden="1" customHeight="1">
      <c r="A524" s="540" t="s">
        <v>314</v>
      </c>
      <c r="B524" s="541"/>
      <c r="C524" s="542" t="s">
        <v>315</v>
      </c>
      <c r="D524" s="543"/>
      <c r="E524" s="1334">
        <f>L515</f>
        <v>0</v>
      </c>
      <c r="F524" s="1335"/>
      <c r="G524" s="541"/>
      <c r="H524" s="541" t="s">
        <v>311</v>
      </c>
      <c r="I524" s="539"/>
      <c r="J524" s="1327" t="s">
        <v>426</v>
      </c>
      <c r="K524" s="1307"/>
      <c r="L524" s="1308" t="s">
        <v>313</v>
      </c>
      <c r="M524" s="1285"/>
      <c r="N524" s="408"/>
    </row>
    <row r="525" spans="1:14" ht="15" hidden="1" customHeight="1">
      <c r="A525" s="540" t="s">
        <v>427</v>
      </c>
      <c r="B525" s="541"/>
      <c r="C525" s="542" t="s">
        <v>318</v>
      </c>
      <c r="D525" s="545"/>
      <c r="E525" s="1380">
        <f>L516</f>
        <v>0</v>
      </c>
      <c r="F525" s="1381"/>
      <c r="G525" s="541"/>
      <c r="H525" s="541" t="s">
        <v>316</v>
      </c>
      <c r="I525" s="544"/>
      <c r="J525" s="1327" t="s">
        <v>320</v>
      </c>
      <c r="K525" s="1307"/>
      <c r="L525" s="1308" t="s">
        <v>313</v>
      </c>
      <c r="M525" s="1285"/>
      <c r="N525" s="408"/>
    </row>
    <row r="526" spans="1:14" ht="15" hidden="1" customHeight="1">
      <c r="A526" s="540" t="s">
        <v>428</v>
      </c>
      <c r="B526" s="541"/>
      <c r="C526" s="542" t="s">
        <v>322</v>
      </c>
      <c r="D526" s="545"/>
      <c r="E526" s="1334">
        <f>L517</f>
        <v>0</v>
      </c>
      <c r="F526" s="1335"/>
      <c r="G526" s="544"/>
      <c r="H526" s="546" t="s">
        <v>319</v>
      </c>
      <c r="I526" s="547">
        <f>IDENTIFICATION!D152</f>
        <v>0</v>
      </c>
      <c r="J526" s="1332" t="s">
        <v>324</v>
      </c>
      <c r="K526" s="1333"/>
      <c r="L526" s="1308" t="s">
        <v>313</v>
      </c>
      <c r="M526" s="1285"/>
      <c r="N526" s="408"/>
    </row>
    <row r="527" spans="1:14" ht="12.75" hidden="1" customHeight="1">
      <c r="A527" s="540"/>
      <c r="B527" s="541"/>
      <c r="C527" s="542"/>
      <c r="D527" s="548"/>
      <c r="E527" s="1345"/>
      <c r="F527" s="1346"/>
      <c r="G527" s="549"/>
      <c r="H527" s="546" t="s">
        <v>323</v>
      </c>
      <c r="I527" s="550">
        <f ca="1">TODAY()</f>
        <v>44498</v>
      </c>
      <c r="J527" s="1332" t="s">
        <v>327</v>
      </c>
      <c r="K527" s="1333"/>
      <c r="L527" s="1308" t="s">
        <v>313</v>
      </c>
      <c r="M527" s="1285"/>
      <c r="N527" s="408"/>
    </row>
    <row r="528" spans="1:14" ht="12.75" hidden="1" customHeight="1">
      <c r="A528" s="540"/>
      <c r="B528" s="541"/>
      <c r="C528" s="542"/>
      <c r="D528" s="537"/>
      <c r="E528" s="1294"/>
      <c r="F528" s="1295"/>
      <c r="G528" s="541"/>
      <c r="H528" s="541" t="s">
        <v>328</v>
      </c>
      <c r="I528" s="544"/>
      <c r="J528" s="1330" t="s">
        <v>431</v>
      </c>
      <c r="K528" s="1331"/>
      <c r="L528" s="1308" t="s">
        <v>313</v>
      </c>
      <c r="M528" s="1285"/>
      <c r="N528" s="408"/>
    </row>
    <row r="529" spans="1:14" ht="12.75" hidden="1" customHeight="1">
      <c r="A529" s="540"/>
      <c r="B529" s="541"/>
      <c r="C529" s="542"/>
      <c r="D529" s="537"/>
      <c r="E529" s="1294"/>
      <c r="F529" s="1295"/>
      <c r="G529" s="541"/>
      <c r="I529" s="539"/>
      <c r="J529" s="1330" t="s">
        <v>332</v>
      </c>
      <c r="K529" s="1331"/>
      <c r="L529" s="1308" t="s">
        <v>313</v>
      </c>
      <c r="M529" s="1285"/>
      <c r="N529" s="408"/>
    </row>
    <row r="530" spans="1:14" ht="12.75" hidden="1" customHeight="1">
      <c r="A530" s="540"/>
      <c r="B530" s="541"/>
      <c r="C530" s="542"/>
      <c r="D530" s="537"/>
      <c r="E530" s="1328"/>
      <c r="F530" s="1329"/>
      <c r="G530" s="537"/>
      <c r="H530" s="541"/>
      <c r="I530" s="544"/>
      <c r="J530" s="1327" t="s">
        <v>335</v>
      </c>
      <c r="K530" s="1307"/>
      <c r="L530" s="1308" t="s">
        <v>313</v>
      </c>
      <c r="M530" s="1285"/>
      <c r="N530" s="408"/>
    </row>
    <row r="531" spans="1:14" ht="12.75" hidden="1" customHeight="1">
      <c r="A531" s="540"/>
      <c r="E531" s="1328"/>
      <c r="F531" s="1329"/>
      <c r="G531" s="537"/>
      <c r="H531" s="541"/>
      <c r="I531" s="544"/>
      <c r="J531" s="1327" t="s">
        <v>338</v>
      </c>
      <c r="K531" s="1307"/>
      <c r="L531" s="1308" t="s">
        <v>313</v>
      </c>
      <c r="M531" s="1285"/>
      <c r="N531" s="408"/>
    </row>
    <row r="532" spans="1:14" ht="12.75" hidden="1" customHeight="1">
      <c r="A532" s="540"/>
      <c r="B532" s="1240" t="s">
        <v>341</v>
      </c>
      <c r="C532" s="1394"/>
      <c r="D532" s="1290"/>
      <c r="E532" s="1395" t="str">
        <f>IF(SUM(E522:F527)&gt;0,ROUNDDOWN(SUM(E522:F527),0),"NEANT")</f>
        <v>NEANT</v>
      </c>
      <c r="F532" s="1396"/>
      <c r="G532" s="537"/>
      <c r="H532" s="541"/>
      <c r="I532" s="544"/>
      <c r="J532" s="1327" t="s">
        <v>340</v>
      </c>
      <c r="K532" s="1307"/>
      <c r="L532" s="1308" t="s">
        <v>313</v>
      </c>
      <c r="M532" s="1285"/>
      <c r="N532" s="408"/>
    </row>
    <row r="533" spans="1:14" ht="10.5" hidden="1" customHeight="1">
      <c r="A533" s="540"/>
      <c r="B533" s="541"/>
      <c r="C533" s="541"/>
      <c r="D533" s="541"/>
      <c r="E533" s="551"/>
      <c r="F533" s="552"/>
      <c r="G533" s="537" t="s">
        <v>339</v>
      </c>
      <c r="H533" s="541"/>
      <c r="I533" s="544"/>
      <c r="J533" s="553"/>
      <c r="K533" s="554"/>
      <c r="L533" s="1308" t="s">
        <v>313</v>
      </c>
      <c r="M533" s="1285"/>
      <c r="N533" s="408"/>
    </row>
    <row r="534" spans="1:14" ht="10.5" hidden="1" customHeight="1" thickBot="1">
      <c r="A534" s="577"/>
      <c r="B534" s="578"/>
      <c r="C534" s="490"/>
      <c r="D534" s="595"/>
      <c r="E534" s="1398"/>
      <c r="F534" s="1399"/>
      <c r="G534" s="580"/>
      <c r="H534" s="581"/>
      <c r="I534" s="582"/>
      <c r="J534" s="1322"/>
      <c r="K534" s="1323"/>
      <c r="L534" s="1309"/>
      <c r="M534" s="1310"/>
      <c r="N534" s="408"/>
    </row>
    <row r="535" spans="1:14" ht="11.25" hidden="1" customHeight="1" thickBot="1">
      <c r="N535" s="408"/>
    </row>
    <row r="536" spans="1:14" ht="12.75" hidden="1" customHeight="1" thickBot="1">
      <c r="A536" s="410"/>
      <c r="B536" s="410"/>
      <c r="C536" s="410"/>
      <c r="D536" s="410"/>
      <c r="E536" s="410"/>
      <c r="F536" s="410"/>
      <c r="G536" s="410"/>
      <c r="H536" s="1400" t="s">
        <v>224</v>
      </c>
      <c r="I536" s="1401"/>
      <c r="J536" s="1401"/>
      <c r="K536" s="1402"/>
      <c r="L536" s="458" t="s">
        <v>411</v>
      </c>
      <c r="M536" s="407"/>
      <c r="N536" s="408"/>
    </row>
    <row r="537" spans="1:14" ht="15" hidden="1" customHeight="1">
      <c r="A537" s="1286" t="s">
        <v>226</v>
      </c>
      <c r="B537" s="1287"/>
      <c r="C537" s="1288"/>
      <c r="D537" s="459" t="s">
        <v>227</v>
      </c>
      <c r="E537" s="460">
        <f>'SAISIE POUR G50'!$G$1</f>
        <v>2021</v>
      </c>
      <c r="F537" s="461"/>
      <c r="G537" s="410"/>
      <c r="H537" s="1403" t="s">
        <v>228</v>
      </c>
      <c r="I537" s="1404"/>
      <c r="J537" s="1404"/>
      <c r="K537" s="1405"/>
      <c r="L537" s="462" t="s">
        <v>438</v>
      </c>
      <c r="M537" s="410"/>
      <c r="N537" s="408"/>
    </row>
    <row r="538" spans="1:14" ht="12.75" hidden="1" customHeight="1">
      <c r="A538" s="1292" t="s">
        <v>229</v>
      </c>
      <c r="B538" s="1287"/>
      <c r="C538" s="1288"/>
      <c r="D538" s="463"/>
      <c r="E538" s="464"/>
      <c r="F538" s="465"/>
      <c r="G538" s="410"/>
      <c r="H538" s="1231" t="s">
        <v>230</v>
      </c>
      <c r="I538" s="1232"/>
      <c r="J538" s="1232"/>
      <c r="K538" s="1233"/>
      <c r="L538" s="466" t="s">
        <v>412</v>
      </c>
      <c r="M538" s="410"/>
      <c r="N538" s="408"/>
    </row>
    <row r="539" spans="1:14" ht="12.75" hidden="1" customHeight="1">
      <c r="A539" s="467" t="s">
        <v>231</v>
      </c>
      <c r="B539" s="1293" t="str">
        <f>+'SAISIE POUR G50'!X50</f>
        <v>J</v>
      </c>
      <c r="C539" s="1239"/>
      <c r="D539" s="468" t="s">
        <v>232</v>
      </c>
      <c r="E539" s="1242" t="str">
        <f>$E$4</f>
        <v>FEVRIER</v>
      </c>
      <c r="F539" s="1243"/>
      <c r="G539" s="410"/>
      <c r="H539" s="1231" t="s">
        <v>233</v>
      </c>
      <c r="I539" s="1232"/>
      <c r="J539" s="1232"/>
      <c r="K539" s="1233"/>
      <c r="L539" s="469" t="s">
        <v>413</v>
      </c>
      <c r="M539" s="410"/>
      <c r="N539" s="408"/>
    </row>
    <row r="540" spans="1:14" ht="12.75" hidden="1" customHeight="1" thickBot="1">
      <c r="A540" s="1237" t="s">
        <v>234</v>
      </c>
      <c r="B540" s="1238"/>
      <c r="C540" s="1239"/>
      <c r="D540" s="471" t="s">
        <v>235</v>
      </c>
      <c r="E540" s="472" t="s">
        <v>236</v>
      </c>
      <c r="F540" s="473"/>
      <c r="G540" s="410"/>
      <c r="H540" s="1234" t="s">
        <v>237</v>
      </c>
      <c r="I540" s="1235"/>
      <c r="J540" s="1235"/>
      <c r="K540" s="1236"/>
      <c r="L540" s="469" t="s">
        <v>414</v>
      </c>
      <c r="M540" s="410"/>
      <c r="N540" s="408"/>
    </row>
    <row r="541" spans="1:14" ht="12.75" hidden="1" customHeight="1" thickBot="1">
      <c r="A541" s="474" t="s">
        <v>238</v>
      </c>
      <c r="B541" s="1293" t="str">
        <f>+'SAISIE POUR G50'!Z50</f>
        <v>J</v>
      </c>
      <c r="C541" s="1238"/>
      <c r="D541" s="410"/>
      <c r="E541" s="410"/>
      <c r="F541" s="418"/>
      <c r="G541" s="410"/>
      <c r="H541" s="425"/>
      <c r="I541" s="425"/>
      <c r="J541" s="425"/>
      <c r="K541" s="425"/>
      <c r="L541" s="469" t="s">
        <v>415</v>
      </c>
      <c r="M541" s="410"/>
      <c r="N541" s="408"/>
    </row>
    <row r="542" spans="1:14" ht="12.75" hidden="1" customHeight="1">
      <c r="A542" s="410"/>
      <c r="B542" s="419" t="s">
        <v>239</v>
      </c>
      <c r="C542" s="475"/>
      <c r="D542" s="1254" t="s">
        <v>240</v>
      </c>
      <c r="E542" s="1255"/>
      <c r="F542" s="1256"/>
      <c r="G542" s="410"/>
      <c r="H542" s="476" t="s">
        <v>241</v>
      </c>
      <c r="I542" s="1281" t="str">
        <f>$I$7</f>
        <v>ENTR</v>
      </c>
      <c r="J542" s="1282"/>
      <c r="K542" s="1283"/>
      <c r="L542" s="469" t="s">
        <v>416</v>
      </c>
      <c r="M542" s="410"/>
      <c r="N542" s="408"/>
    </row>
    <row r="543" spans="1:14" ht="12.75" hidden="1" customHeight="1" thickBot="1">
      <c r="A543" s="477" t="s">
        <v>238</v>
      </c>
      <c r="B543" s="1289" t="str">
        <f>+'SAISIE POUR G50'!X51</f>
        <v>J</v>
      </c>
      <c r="C543" s="1241"/>
      <c r="D543" s="1406" t="s">
        <v>242</v>
      </c>
      <c r="E543" s="1407"/>
      <c r="F543" s="1408"/>
      <c r="G543" s="410"/>
      <c r="H543" s="478"/>
      <c r="I543" s="479"/>
      <c r="J543" s="479"/>
      <c r="K543" s="480"/>
      <c r="L543" s="469" t="s">
        <v>417</v>
      </c>
      <c r="M543" s="410"/>
      <c r="N543" s="408"/>
    </row>
    <row r="544" spans="1:14" ht="12.75" hidden="1" customHeight="1">
      <c r="A544" s="481" t="s">
        <v>243</v>
      </c>
      <c r="B544" s="1252" t="str">
        <f>+'SAISIE POUR G50'!Z51</f>
        <v>J</v>
      </c>
      <c r="C544" s="1253"/>
      <c r="D544" s="410"/>
      <c r="E544" s="482"/>
      <c r="F544" s="418"/>
      <c r="G544" s="410"/>
      <c r="H544" s="483" t="s">
        <v>244</v>
      </c>
      <c r="I544" s="1244" t="str">
        <f>$I$9</f>
        <v>ENTR DE TRAVAUX URBAINS ET D'HYGIENE PUBLIQUE</v>
      </c>
      <c r="J544" s="1245"/>
      <c r="K544" s="484"/>
      <c r="L544" s="469"/>
      <c r="M544" s="410"/>
      <c r="N544" s="408"/>
    </row>
    <row r="545" spans="1:14" ht="12.75" hidden="1" customHeight="1">
      <c r="A545" s="485" t="s">
        <v>10</v>
      </c>
      <c r="B545" s="1303"/>
      <c r="C545" s="1304"/>
      <c r="D545" s="1305"/>
      <c r="E545" s="486"/>
      <c r="F545" s="419"/>
      <c r="G545" s="410"/>
      <c r="H545" s="483" t="s">
        <v>246</v>
      </c>
      <c r="I545" s="1246" t="str">
        <f>$I$10</f>
        <v>Theniet El Had, Theniet El Had</v>
      </c>
      <c r="J545" s="1247"/>
      <c r="K545" s="1248"/>
      <c r="M545" s="410"/>
      <c r="N545" s="408"/>
    </row>
    <row r="546" spans="1:14" ht="12.75" hidden="1" customHeight="1" thickBot="1">
      <c r="A546" s="485" t="s">
        <v>248</v>
      </c>
      <c r="B546" s="1303"/>
      <c r="C546" s="1304"/>
      <c r="D546" s="1305"/>
      <c r="E546" s="486"/>
      <c r="F546" s="487"/>
      <c r="G546" s="410"/>
      <c r="H546" s="488"/>
      <c r="I546" s="489"/>
      <c r="J546" s="490"/>
      <c r="K546" s="491"/>
      <c r="L546" s="492" t="s">
        <v>247</v>
      </c>
      <c r="M546" s="410"/>
      <c r="N546" s="408"/>
    </row>
    <row r="547" spans="1:14" ht="12.75" hidden="1" customHeight="1">
      <c r="A547" s="493" t="s">
        <v>249</v>
      </c>
      <c r="B547" s="1375" t="str">
        <f>+'SAISIE POUR G50'!X52</f>
        <v>J</v>
      </c>
      <c r="C547" s="1376"/>
      <c r="D547" s="1377"/>
      <c r="E547" s="494"/>
      <c r="F547" s="418"/>
      <c r="G547" s="410"/>
      <c r="H547" s="407"/>
      <c r="I547" s="495"/>
      <c r="J547" s="407"/>
      <c r="K547" s="407"/>
      <c r="L547" s="496"/>
      <c r="M547" s="424"/>
      <c r="N547" s="408"/>
    </row>
    <row r="548" spans="1:14" ht="12.75" hidden="1" customHeight="1" thickBot="1">
      <c r="A548" s="425"/>
      <c r="B548" s="425"/>
      <c r="C548" s="425"/>
      <c r="D548" s="425"/>
      <c r="E548" s="425"/>
      <c r="F548" s="425"/>
      <c r="G548" s="425"/>
      <c r="H548" s="1397">
        <f>+'SAISIE POUR G50'!X53</f>
        <v>0</v>
      </c>
      <c r="I548" s="1397"/>
      <c r="J548" s="1397"/>
      <c r="K548" s="1397"/>
      <c r="L548" s="425"/>
      <c r="M548" s="425"/>
      <c r="N548" s="408"/>
    </row>
    <row r="549" spans="1:14" ht="15" hidden="1">
      <c r="A549" s="1826" t="s">
        <v>439</v>
      </c>
      <c r="B549" s="1827"/>
      <c r="C549" s="1827"/>
      <c r="D549" s="1827"/>
      <c r="E549" s="1827"/>
      <c r="F549" s="1827"/>
      <c r="G549" s="1827"/>
      <c r="H549" s="1827"/>
      <c r="I549" s="1827"/>
      <c r="J549" s="497">
        <f>+'SAISIE POUR G50'!AA44</f>
        <v>0.02</v>
      </c>
      <c r="K549" s="498"/>
      <c r="L549" s="499"/>
      <c r="M549" s="425"/>
      <c r="N549" s="408"/>
    </row>
    <row r="550" spans="1:14" ht="12" hidden="1" customHeight="1">
      <c r="A550" s="1317" t="s">
        <v>251</v>
      </c>
      <c r="B550" s="1318"/>
      <c r="C550" s="500"/>
      <c r="D550" s="501"/>
      <c r="E550" s="458" t="s">
        <v>252</v>
      </c>
      <c r="F550" s="501"/>
      <c r="G550" s="501"/>
      <c r="H550" s="502"/>
      <c r="I550" s="1325" t="s">
        <v>253</v>
      </c>
      <c r="J550" s="1326"/>
      <c r="K550" s="1300" t="s">
        <v>254</v>
      </c>
      <c r="L550" s="1288"/>
      <c r="M550" s="425"/>
      <c r="N550" s="408"/>
    </row>
    <row r="551" spans="1:14" ht="12" hidden="1" customHeight="1">
      <c r="A551" s="503"/>
      <c r="B551" s="504"/>
      <c r="C551" s="505"/>
      <c r="D551" s="506"/>
      <c r="E551" s="506"/>
      <c r="F551" s="506"/>
      <c r="G551" s="506"/>
      <c r="H551" s="507"/>
      <c r="I551" s="508" t="s">
        <v>255</v>
      </c>
      <c r="J551" s="509" t="s">
        <v>82</v>
      </c>
      <c r="K551" s="1301" t="s">
        <v>256</v>
      </c>
      <c r="L551" s="1302"/>
      <c r="M551" s="425"/>
      <c r="N551" s="408"/>
    </row>
    <row r="552" spans="1:14" ht="13.5" hidden="1" customHeight="1">
      <c r="A552" s="1359" t="s">
        <v>257</v>
      </c>
      <c r="B552" s="1360"/>
      <c r="C552" s="1393" t="s">
        <v>430</v>
      </c>
      <c r="D552" s="1368"/>
      <c r="E552" s="1368"/>
      <c r="F552" s="1368"/>
      <c r="G552" s="1368"/>
      <c r="H552" s="510">
        <f>+'SAISIE POUR G50'!Y44</f>
        <v>0.5</v>
      </c>
      <c r="I552" s="511">
        <f>+'SAISIE POUR G50'!Z44</f>
        <v>0</v>
      </c>
      <c r="J552" s="512">
        <f>I552-(I552*H552)</f>
        <v>0</v>
      </c>
      <c r="K552" s="1298">
        <f>ROUNDDOWN(J552*J549,0)</f>
        <v>0</v>
      </c>
      <c r="L552" s="1299"/>
      <c r="M552" s="425"/>
      <c r="N552" s="408"/>
    </row>
    <row r="553" spans="1:14" ht="13.5" hidden="1" customHeight="1">
      <c r="A553" s="1319" t="s">
        <v>259</v>
      </c>
      <c r="B553" s="1318"/>
      <c r="C553" s="1296" t="s">
        <v>419</v>
      </c>
      <c r="D553" s="1297"/>
      <c r="E553" s="1297"/>
      <c r="F553" s="1297"/>
      <c r="G553" s="1297"/>
      <c r="H553" s="510">
        <f>+'SAISIE POUR G50'!Y45</f>
        <v>0.25</v>
      </c>
      <c r="I553" s="511">
        <f>+'SAISIE POUR G50'!Z45</f>
        <v>0</v>
      </c>
      <c r="J553" s="512">
        <f>I553-(I553*H553)</f>
        <v>0</v>
      </c>
      <c r="K553" s="1298">
        <f>ROUNDDOWN(J553*J549,0)</f>
        <v>0</v>
      </c>
      <c r="L553" s="1299"/>
      <c r="M553" s="425"/>
      <c r="N553" s="408"/>
    </row>
    <row r="554" spans="1:14" ht="13.5" hidden="1" customHeight="1">
      <c r="A554" s="1319" t="s">
        <v>260</v>
      </c>
      <c r="B554" s="1318"/>
      <c r="C554" s="1296" t="s">
        <v>261</v>
      </c>
      <c r="D554" s="1297"/>
      <c r="E554" s="1297"/>
      <c r="F554" s="1297"/>
      <c r="G554" s="1297"/>
      <c r="H554" s="513"/>
      <c r="I554" s="511">
        <f>+'SAISIE POUR G50'!Z46</f>
        <v>0</v>
      </c>
      <c r="J554" s="512">
        <f>I554</f>
        <v>0</v>
      </c>
      <c r="K554" s="1298">
        <f>ROUNDDOWN(J554*J549,0)</f>
        <v>0</v>
      </c>
      <c r="L554" s="1299"/>
      <c r="M554" s="425"/>
      <c r="N554" s="408"/>
    </row>
    <row r="555" spans="1:14" ht="13.5" hidden="1" customHeight="1">
      <c r="A555" s="1319" t="s">
        <v>262</v>
      </c>
      <c r="B555" s="1318"/>
      <c r="C555" s="1296" t="s">
        <v>263</v>
      </c>
      <c r="D555" s="1297"/>
      <c r="E555" s="1297"/>
      <c r="F555" s="1297"/>
      <c r="G555" s="1297"/>
      <c r="H555" s="513"/>
      <c r="I555" s="511">
        <f>+'SAISIE POUR G50'!Z47</f>
        <v>0</v>
      </c>
      <c r="J555" s="512">
        <f>I555</f>
        <v>0</v>
      </c>
      <c r="K555" s="1298">
        <f>ROUNDDOWN(J555*H555,0)</f>
        <v>0</v>
      </c>
      <c r="L555" s="1299"/>
      <c r="M555" s="425"/>
      <c r="N555" s="408"/>
    </row>
    <row r="556" spans="1:14" ht="13.5" hidden="1" customHeight="1">
      <c r="A556" s="1319" t="s">
        <v>264</v>
      </c>
      <c r="B556" s="1318"/>
      <c r="C556" s="1296" t="s">
        <v>432</v>
      </c>
      <c r="D556" s="1297"/>
      <c r="E556" s="1297"/>
      <c r="F556" s="1297"/>
      <c r="G556" s="1297"/>
      <c r="H556" s="513"/>
      <c r="I556" s="511">
        <f>+'SAISIE POUR G50'!Z48</f>
        <v>0</v>
      </c>
      <c r="J556" s="512">
        <f>I556</f>
        <v>0</v>
      </c>
      <c r="K556" s="1298">
        <f>ROUNDDOWN(J556*J549,0)</f>
        <v>0</v>
      </c>
      <c r="L556" s="1299"/>
      <c r="M556" s="425"/>
      <c r="N556" s="408"/>
    </row>
    <row r="557" spans="1:14" ht="13.5" hidden="1" customHeight="1" thickBot="1">
      <c r="A557" s="514">
        <v>1</v>
      </c>
      <c r="B557" s="1338" t="s">
        <v>266</v>
      </c>
      <c r="C557" s="1339"/>
      <c r="D557" s="1339"/>
      <c r="E557" s="1339"/>
      <c r="F557" s="1340"/>
      <c r="G557" s="515"/>
      <c r="H557" s="516" t="s">
        <v>267</v>
      </c>
      <c r="I557" s="517">
        <f>SUM(I552:I556)</f>
        <v>0</v>
      </c>
      <c r="J557" s="517">
        <f>SUM(J552:J556)</f>
        <v>0</v>
      </c>
      <c r="K557" s="1311" t="str">
        <f>IF(SUM(K552:L556)&gt;0,ROUNDDOWN(SUM(K552:L556),0),"NEANT")</f>
        <v>NEANT</v>
      </c>
      <c r="L557" s="1312"/>
      <c r="M557" s="425"/>
      <c r="N557" s="408"/>
    </row>
    <row r="558" spans="1:14" ht="8.25" hidden="1" customHeight="1" thickBot="1">
      <c r="A558" s="518"/>
      <c r="B558" s="518"/>
      <c r="C558" s="519"/>
      <c r="D558" s="518"/>
      <c r="E558" s="518"/>
      <c r="F558" s="518"/>
      <c r="G558" s="518"/>
      <c r="H558" s="518"/>
      <c r="I558" s="518"/>
      <c r="J558" s="518"/>
      <c r="K558" s="518"/>
      <c r="L558" s="520"/>
      <c r="M558" s="425"/>
      <c r="N558" s="408"/>
    </row>
    <row r="559" spans="1:14" ht="15" hidden="1">
      <c r="A559" s="1351" t="s">
        <v>277</v>
      </c>
      <c r="B559" s="1352"/>
      <c r="C559" s="1352"/>
      <c r="D559" s="1352"/>
      <c r="E559" s="1352"/>
      <c r="F559" s="1352"/>
      <c r="G559" s="1352"/>
      <c r="H559" s="1352"/>
      <c r="I559" s="1352"/>
      <c r="J559" s="1352"/>
      <c r="K559" s="1352"/>
      <c r="L559" s="1353"/>
      <c r="M559" s="425"/>
      <c r="N559" s="408"/>
    </row>
    <row r="560" spans="1:14" hidden="1">
      <c r="A560" s="1370" t="s">
        <v>251</v>
      </c>
      <c r="B560" s="1371"/>
      <c r="C560" s="1387" t="s">
        <v>278</v>
      </c>
      <c r="D560" s="1388"/>
      <c r="E560" s="1253"/>
      <c r="F560" s="1253"/>
      <c r="G560" s="1253"/>
      <c r="H560" s="1253"/>
      <c r="I560" s="1389"/>
      <c r="J560" s="521" t="s">
        <v>420</v>
      </c>
      <c r="K560" s="522" t="s">
        <v>80</v>
      </c>
      <c r="L560" s="523" t="s">
        <v>168</v>
      </c>
      <c r="M560" s="425"/>
      <c r="N560" s="408"/>
    </row>
    <row r="561" spans="1:14" ht="12.75" hidden="1" customHeight="1">
      <c r="A561" s="1349" t="s">
        <v>281</v>
      </c>
      <c r="B561" s="1350"/>
      <c r="C561" s="1367" t="s">
        <v>421</v>
      </c>
      <c r="D561" s="1368"/>
      <c r="E561" s="1368"/>
      <c r="F561" s="1368"/>
      <c r="G561" s="1368"/>
      <c r="H561" s="1368"/>
      <c r="I561" s="1369"/>
      <c r="J561" s="600">
        <v>0</v>
      </c>
      <c r="K561" s="601" t="s">
        <v>165</v>
      </c>
      <c r="L561" s="602">
        <v>0</v>
      </c>
      <c r="M561" s="425"/>
      <c r="N561" s="408"/>
    </row>
    <row r="562" spans="1:14" ht="12.75" hidden="1" customHeight="1">
      <c r="A562" s="1343" t="s">
        <v>285</v>
      </c>
      <c r="B562" s="1344"/>
      <c r="C562" s="1382" t="s">
        <v>422</v>
      </c>
      <c r="D562" s="1297"/>
      <c r="E562" s="1297"/>
      <c r="F562" s="1297"/>
      <c r="G562" s="1297"/>
      <c r="H562" s="1297"/>
      <c r="I562" s="1383"/>
      <c r="J562" s="600">
        <v>0</v>
      </c>
      <c r="K562" s="603">
        <f>'SAISIE POUR G50'!E606</f>
        <v>0</v>
      </c>
      <c r="L562" s="604">
        <v>0</v>
      </c>
      <c r="M562" s="425"/>
      <c r="N562" s="408"/>
    </row>
    <row r="563" spans="1:14" ht="12.75" hidden="1" customHeight="1">
      <c r="A563" s="1343" t="s">
        <v>286</v>
      </c>
      <c r="B563" s="1344"/>
      <c r="C563" s="1372" t="s">
        <v>423</v>
      </c>
      <c r="D563" s="1373"/>
      <c r="E563" s="1373"/>
      <c r="F563" s="1373"/>
      <c r="G563" s="1373"/>
      <c r="H563" s="1373"/>
      <c r="I563" s="1374"/>
      <c r="J563" s="600">
        <v>0</v>
      </c>
      <c r="K563" s="603">
        <v>0.24</v>
      </c>
      <c r="L563" s="604">
        <v>0</v>
      </c>
      <c r="M563" s="425"/>
      <c r="N563" s="408"/>
    </row>
    <row r="564" spans="1:14" ht="16.5" hidden="1" thickBot="1">
      <c r="A564" s="528">
        <v>3</v>
      </c>
      <c r="B564" s="1384" t="s">
        <v>288</v>
      </c>
      <c r="C564" s="1385"/>
      <c r="D564" s="1385"/>
      <c r="E564" s="1385"/>
      <c r="F564" s="1385"/>
      <c r="G564" s="1385"/>
      <c r="H564" s="1386"/>
      <c r="I564" s="529" t="s">
        <v>289</v>
      </c>
      <c r="J564" s="530">
        <f>SUM(J561:J563)</f>
        <v>0</v>
      </c>
      <c r="K564" s="531"/>
      <c r="L564" s="532" t="str">
        <f>IF(SUM(L561:L563)&gt;0,ROUNDDOWN(SUM(L561:L563),0),"NEANT")</f>
        <v>NEANT</v>
      </c>
      <c r="M564" s="425"/>
      <c r="N564" s="408"/>
    </row>
    <row r="565" spans="1:14" ht="9.75" hidden="1" customHeight="1" thickBot="1">
      <c r="A565" s="425"/>
      <c r="B565" s="425"/>
      <c r="C565" s="425"/>
      <c r="D565" s="425"/>
      <c r="E565" s="425"/>
      <c r="F565" s="425"/>
      <c r="G565" s="425"/>
      <c r="H565" s="425"/>
      <c r="I565" s="425"/>
      <c r="J565" s="425"/>
      <c r="K565" s="425"/>
      <c r="L565" s="425"/>
      <c r="M565" s="425"/>
      <c r="N565" s="408"/>
    </row>
    <row r="566" spans="1:14" hidden="1">
      <c r="A566" s="559"/>
      <c r="B566" s="560"/>
      <c r="C566" s="560" t="s">
        <v>297</v>
      </c>
      <c r="D566" s="560"/>
      <c r="E566" s="560"/>
      <c r="F566" s="561"/>
      <c r="G566" s="1313" t="s">
        <v>298</v>
      </c>
      <c r="H566" s="1320"/>
      <c r="I566" s="1321"/>
      <c r="J566" s="1390" t="s">
        <v>299</v>
      </c>
      <c r="K566" s="1390"/>
      <c r="L566" s="1391" t="s">
        <v>300</v>
      </c>
      <c r="M566" s="1392"/>
      <c r="N566" s="408"/>
    </row>
    <row r="567" spans="1:14" ht="11.25" hidden="1" customHeight="1">
      <c r="A567" s="565"/>
      <c r="B567" s="563"/>
      <c r="C567" s="563"/>
      <c r="D567" s="563"/>
      <c r="E567" s="1364" t="str">
        <f>"            -"</f>
        <v xml:space="preserve">            -</v>
      </c>
      <c r="F567" s="1362"/>
      <c r="G567" s="563"/>
      <c r="H567" s="566"/>
      <c r="I567" s="599"/>
      <c r="J567" s="1361" t="s">
        <v>424</v>
      </c>
      <c r="K567" s="1362"/>
      <c r="L567" s="1409" t="s">
        <v>301</v>
      </c>
      <c r="M567" s="1410"/>
      <c r="N567" s="408"/>
    </row>
    <row r="568" spans="1:14" ht="13.5" hidden="1" customHeight="1">
      <c r="A568" s="540" t="s">
        <v>302</v>
      </c>
      <c r="B568" s="541"/>
      <c r="C568" s="542" t="s">
        <v>303</v>
      </c>
      <c r="D568" s="543"/>
      <c r="E568" s="1365" t="str">
        <f>IF($K557="NEANT",E567,$K557)</f>
        <v xml:space="preserve">            -</v>
      </c>
      <c r="F568" s="1366"/>
      <c r="G568" s="541"/>
      <c r="H568" s="541" t="s">
        <v>304</v>
      </c>
      <c r="I568" s="544"/>
      <c r="J568" s="1327" t="s">
        <v>305</v>
      </c>
      <c r="K568" s="1307"/>
      <c r="L568" s="1308" t="s">
        <v>306</v>
      </c>
      <c r="M568" s="1285"/>
      <c r="N568" s="408"/>
    </row>
    <row r="569" spans="1:14" ht="14.25" hidden="1" customHeight="1">
      <c r="A569" s="540"/>
      <c r="B569" s="541"/>
      <c r="C569" s="542"/>
      <c r="D569" s="545"/>
      <c r="E569" s="1380"/>
      <c r="F569" s="1381"/>
      <c r="G569" s="541"/>
      <c r="H569" s="541" t="s">
        <v>309</v>
      </c>
      <c r="I569" s="544"/>
      <c r="J569" s="1327" t="s">
        <v>425</v>
      </c>
      <c r="K569" s="1307"/>
      <c r="L569" s="1336" t="s">
        <v>310</v>
      </c>
      <c r="M569" s="1285"/>
      <c r="N569" s="408"/>
    </row>
    <row r="570" spans="1:14" ht="14.25" hidden="1" customHeight="1">
      <c r="A570" s="540" t="s">
        <v>314</v>
      </c>
      <c r="B570" s="541"/>
      <c r="C570" s="542" t="s">
        <v>315</v>
      </c>
      <c r="D570" s="543"/>
      <c r="E570" s="1334">
        <f>L561</f>
        <v>0</v>
      </c>
      <c r="F570" s="1335"/>
      <c r="G570" s="541"/>
      <c r="H570" s="541" t="s">
        <v>311</v>
      </c>
      <c r="I570" s="539"/>
      <c r="J570" s="1327" t="s">
        <v>426</v>
      </c>
      <c r="K570" s="1307"/>
      <c r="L570" s="1308" t="s">
        <v>313</v>
      </c>
      <c r="M570" s="1285"/>
      <c r="N570" s="408"/>
    </row>
    <row r="571" spans="1:14" ht="14.25" hidden="1" customHeight="1">
      <c r="A571" s="540" t="s">
        <v>427</v>
      </c>
      <c r="B571" s="541"/>
      <c r="C571" s="542" t="s">
        <v>318</v>
      </c>
      <c r="D571" s="545"/>
      <c r="E571" s="1380">
        <f>L562</f>
        <v>0</v>
      </c>
      <c r="F571" s="1381"/>
      <c r="G571" s="541"/>
      <c r="H571" s="541" t="s">
        <v>316</v>
      </c>
      <c r="I571" s="544"/>
      <c r="J571" s="1327" t="s">
        <v>320</v>
      </c>
      <c r="K571" s="1307"/>
      <c r="L571" s="1308" t="s">
        <v>313</v>
      </c>
      <c r="M571" s="1285"/>
      <c r="N571" s="408"/>
    </row>
    <row r="572" spans="1:14" ht="14.25" hidden="1" customHeight="1">
      <c r="A572" s="540" t="s">
        <v>428</v>
      </c>
      <c r="B572" s="541"/>
      <c r="C572" s="542" t="s">
        <v>322</v>
      </c>
      <c r="D572" s="545"/>
      <c r="E572" s="1334">
        <f>L563</f>
        <v>0</v>
      </c>
      <c r="F572" s="1335"/>
      <c r="G572" s="544"/>
      <c r="H572" s="546" t="s">
        <v>319</v>
      </c>
      <c r="I572" s="547">
        <f>IDENTIFICATION!D198</f>
        <v>0</v>
      </c>
      <c r="J572" s="1332" t="s">
        <v>324</v>
      </c>
      <c r="K572" s="1333"/>
      <c r="L572" s="1308" t="s">
        <v>313</v>
      </c>
      <c r="M572" s="1285"/>
      <c r="N572" s="408"/>
    </row>
    <row r="573" spans="1:14" ht="12.75" hidden="1" customHeight="1">
      <c r="A573" s="540"/>
      <c r="B573" s="541"/>
      <c r="C573" s="542"/>
      <c r="D573" s="548"/>
      <c r="E573" s="1345"/>
      <c r="F573" s="1346"/>
      <c r="G573" s="549"/>
      <c r="H573" s="546" t="s">
        <v>323</v>
      </c>
      <c r="I573" s="550">
        <f ca="1">TODAY()</f>
        <v>44498</v>
      </c>
      <c r="J573" s="1332" t="s">
        <v>327</v>
      </c>
      <c r="K573" s="1333"/>
      <c r="L573" s="1308" t="s">
        <v>313</v>
      </c>
      <c r="M573" s="1285"/>
      <c r="N573" s="408"/>
    </row>
    <row r="574" spans="1:14" ht="12.75" hidden="1" customHeight="1">
      <c r="A574" s="540"/>
      <c r="B574" s="541"/>
      <c r="C574" s="542"/>
      <c r="D574" s="537"/>
      <c r="E574" s="1294"/>
      <c r="F574" s="1295"/>
      <c r="G574" s="541"/>
      <c r="H574" s="541" t="s">
        <v>328</v>
      </c>
      <c r="I574" s="544"/>
      <c r="J574" s="1330" t="s">
        <v>431</v>
      </c>
      <c r="K574" s="1331"/>
      <c r="L574" s="1308" t="s">
        <v>313</v>
      </c>
      <c r="M574" s="1285"/>
      <c r="N574" s="408"/>
    </row>
    <row r="575" spans="1:14" ht="12.75" hidden="1" customHeight="1">
      <c r="A575" s="540"/>
      <c r="B575" s="541"/>
      <c r="C575" s="542"/>
      <c r="D575" s="537"/>
      <c r="E575" s="1294"/>
      <c r="F575" s="1295"/>
      <c r="G575" s="541"/>
      <c r="I575" s="539"/>
      <c r="J575" s="1330" t="s">
        <v>332</v>
      </c>
      <c r="K575" s="1331"/>
      <c r="L575" s="1308" t="s">
        <v>313</v>
      </c>
      <c r="M575" s="1285"/>
      <c r="N575" s="408"/>
    </row>
    <row r="576" spans="1:14" ht="12.75" hidden="1" customHeight="1">
      <c r="A576" s="540"/>
      <c r="B576" s="541"/>
      <c r="C576" s="542"/>
      <c r="D576" s="537"/>
      <c r="E576" s="1328"/>
      <c r="F576" s="1329"/>
      <c r="G576" s="537"/>
      <c r="H576" s="541"/>
      <c r="I576" s="544"/>
      <c r="J576" s="1327" t="s">
        <v>335</v>
      </c>
      <c r="K576" s="1307"/>
      <c r="L576" s="1308" t="s">
        <v>313</v>
      </c>
      <c r="M576" s="1285"/>
      <c r="N576" s="408"/>
    </row>
    <row r="577" spans="1:14" ht="12.75" hidden="1" customHeight="1">
      <c r="A577" s="540"/>
      <c r="E577" s="1328"/>
      <c r="F577" s="1329"/>
      <c r="G577" s="537"/>
      <c r="H577" s="541"/>
      <c r="I577" s="544"/>
      <c r="J577" s="1327" t="s">
        <v>338</v>
      </c>
      <c r="K577" s="1307"/>
      <c r="L577" s="1308" t="s">
        <v>313</v>
      </c>
      <c r="M577" s="1285"/>
      <c r="N577" s="408"/>
    </row>
    <row r="578" spans="1:14" ht="12.75" hidden="1" customHeight="1">
      <c r="A578" s="540"/>
      <c r="B578" s="1240" t="s">
        <v>341</v>
      </c>
      <c r="C578" s="1394"/>
      <c r="D578" s="1290"/>
      <c r="E578" s="1395" t="str">
        <f>IF(SUM(E568:F573)&gt;0,ROUNDDOWN(SUM(E568:F573),0),"NEANT")</f>
        <v>NEANT</v>
      </c>
      <c r="F578" s="1396"/>
      <c r="G578" s="537"/>
      <c r="H578" s="541"/>
      <c r="I578" s="544"/>
      <c r="J578" s="1327" t="s">
        <v>340</v>
      </c>
      <c r="K578" s="1307"/>
      <c r="L578" s="1308" t="s">
        <v>313</v>
      </c>
      <c r="M578" s="1285"/>
      <c r="N578" s="408"/>
    </row>
    <row r="579" spans="1:14" ht="10.5" hidden="1" customHeight="1">
      <c r="A579" s="540"/>
      <c r="B579" s="541"/>
      <c r="C579" s="541"/>
      <c r="D579" s="541"/>
      <c r="E579" s="551"/>
      <c r="F579" s="552"/>
      <c r="G579" s="537" t="s">
        <v>339</v>
      </c>
      <c r="H579" s="541"/>
      <c r="I579" s="544"/>
      <c r="J579" s="553"/>
      <c r="K579" s="554"/>
      <c r="L579" s="1308" t="s">
        <v>313</v>
      </c>
      <c r="M579" s="1285"/>
      <c r="N579" s="408"/>
    </row>
    <row r="580" spans="1:14" ht="10.5" hidden="1" customHeight="1" thickBot="1">
      <c r="A580" s="577"/>
      <c r="B580" s="578"/>
      <c r="C580" s="490"/>
      <c r="D580" s="595"/>
      <c r="E580" s="1398"/>
      <c r="F580" s="1399"/>
      <c r="G580" s="580"/>
      <c r="H580" s="581"/>
      <c r="I580" s="582"/>
      <c r="J580" s="1322"/>
      <c r="K580" s="1323"/>
      <c r="L580" s="1309"/>
      <c r="M580" s="1310"/>
      <c r="N580" s="408"/>
    </row>
    <row r="581" spans="1:14" ht="11.25" hidden="1" customHeight="1" thickBot="1">
      <c r="N581" s="408"/>
    </row>
    <row r="582" spans="1:14" ht="12.75" hidden="1" customHeight="1" thickBot="1">
      <c r="A582" s="410"/>
      <c r="B582" s="410"/>
      <c r="C582" s="410"/>
      <c r="D582" s="410"/>
      <c r="E582" s="410"/>
      <c r="F582" s="410"/>
      <c r="G582" s="410"/>
      <c r="H582" s="1400" t="s">
        <v>224</v>
      </c>
      <c r="I582" s="1401"/>
      <c r="J582" s="1401"/>
      <c r="K582" s="1402"/>
      <c r="L582" s="458" t="s">
        <v>411</v>
      </c>
      <c r="M582" s="407"/>
      <c r="N582" s="408"/>
    </row>
    <row r="583" spans="1:14" ht="15" hidden="1" customHeight="1">
      <c r="A583" s="1286" t="s">
        <v>226</v>
      </c>
      <c r="B583" s="1287"/>
      <c r="C583" s="1288"/>
      <c r="D583" s="459" t="s">
        <v>227</v>
      </c>
      <c r="E583" s="460">
        <f>'SAISIE POUR G50'!$G$1</f>
        <v>2021</v>
      </c>
      <c r="F583" s="461"/>
      <c r="G583" s="410"/>
      <c r="H583" s="1403" t="s">
        <v>228</v>
      </c>
      <c r="I583" s="1404"/>
      <c r="J583" s="1404"/>
      <c r="K583" s="1405"/>
      <c r="L583" s="462" t="s">
        <v>438</v>
      </c>
      <c r="M583" s="410"/>
      <c r="N583" s="408"/>
    </row>
    <row r="584" spans="1:14" ht="12.75" hidden="1" customHeight="1">
      <c r="A584" s="1292" t="s">
        <v>229</v>
      </c>
      <c r="B584" s="1287"/>
      <c r="C584" s="1288"/>
      <c r="D584" s="463"/>
      <c r="E584" s="464"/>
      <c r="F584" s="465"/>
      <c r="G584" s="410"/>
      <c r="H584" s="1231" t="s">
        <v>230</v>
      </c>
      <c r="I584" s="1232"/>
      <c r="J584" s="1232"/>
      <c r="K584" s="1233"/>
      <c r="L584" s="466" t="s">
        <v>412</v>
      </c>
      <c r="M584" s="410"/>
      <c r="N584" s="408"/>
    </row>
    <row r="585" spans="1:14" ht="12.75" hidden="1" customHeight="1">
      <c r="A585" s="467" t="s">
        <v>231</v>
      </c>
      <c r="B585" s="1293" t="str">
        <f>+'SAISIE POUR G50'!X63</f>
        <v>K</v>
      </c>
      <c r="C585" s="1239"/>
      <c r="D585" s="468" t="s">
        <v>232</v>
      </c>
      <c r="E585" s="1242" t="str">
        <f>$E$4</f>
        <v>FEVRIER</v>
      </c>
      <c r="F585" s="1243"/>
      <c r="G585" s="410"/>
      <c r="H585" s="1231" t="s">
        <v>233</v>
      </c>
      <c r="I585" s="1232"/>
      <c r="J585" s="1232"/>
      <c r="K585" s="1233"/>
      <c r="L585" s="469" t="s">
        <v>413</v>
      </c>
      <c r="M585" s="410"/>
      <c r="N585" s="408"/>
    </row>
    <row r="586" spans="1:14" ht="12.75" hidden="1" customHeight="1" thickBot="1">
      <c r="A586" s="1237" t="s">
        <v>234</v>
      </c>
      <c r="B586" s="1238"/>
      <c r="C586" s="1239"/>
      <c r="D586" s="471" t="s">
        <v>235</v>
      </c>
      <c r="E586" s="472" t="s">
        <v>236</v>
      </c>
      <c r="F586" s="473"/>
      <c r="G586" s="410"/>
      <c r="H586" s="1234" t="s">
        <v>237</v>
      </c>
      <c r="I586" s="1235"/>
      <c r="J586" s="1235"/>
      <c r="K586" s="1236"/>
      <c r="L586" s="469" t="s">
        <v>414</v>
      </c>
      <c r="M586" s="410"/>
      <c r="N586" s="408"/>
    </row>
    <row r="587" spans="1:14" ht="12.75" hidden="1" customHeight="1" thickBot="1">
      <c r="A587" s="474" t="s">
        <v>238</v>
      </c>
      <c r="B587" s="1293" t="str">
        <f>+'SAISIE POUR G50'!Z63</f>
        <v>K</v>
      </c>
      <c r="C587" s="1238"/>
      <c r="D587" s="410"/>
      <c r="E587" s="410"/>
      <c r="F587" s="418"/>
      <c r="G587" s="410"/>
      <c r="H587" s="425"/>
      <c r="I587" s="425"/>
      <c r="J587" s="425"/>
      <c r="K587" s="425"/>
      <c r="L587" s="469" t="s">
        <v>415</v>
      </c>
      <c r="M587" s="410"/>
      <c r="N587" s="408"/>
    </row>
    <row r="588" spans="1:14" ht="12.75" hidden="1" customHeight="1">
      <c r="A588" s="410"/>
      <c r="B588" s="419" t="s">
        <v>239</v>
      </c>
      <c r="C588" s="475"/>
      <c r="D588" s="1254" t="s">
        <v>240</v>
      </c>
      <c r="E588" s="1255"/>
      <c r="F588" s="1256"/>
      <c r="G588" s="410"/>
      <c r="H588" s="476" t="s">
        <v>241</v>
      </c>
      <c r="I588" s="1281" t="str">
        <f>$I$7</f>
        <v>ENTR</v>
      </c>
      <c r="J588" s="1282"/>
      <c r="K588" s="1283"/>
      <c r="L588" s="469" t="s">
        <v>416</v>
      </c>
      <c r="M588" s="410"/>
      <c r="N588" s="408"/>
    </row>
    <row r="589" spans="1:14" ht="12.75" hidden="1" customHeight="1" thickBot="1">
      <c r="A589" s="477" t="s">
        <v>238</v>
      </c>
      <c r="B589" s="1289" t="str">
        <f>+'SAISIE POUR G50'!X64</f>
        <v>K</v>
      </c>
      <c r="C589" s="1241"/>
      <c r="D589" s="1406" t="s">
        <v>242</v>
      </c>
      <c r="E589" s="1407"/>
      <c r="F589" s="1408"/>
      <c r="G589" s="410"/>
      <c r="H589" s="478"/>
      <c r="I589" s="479"/>
      <c r="J589" s="479"/>
      <c r="K589" s="480"/>
      <c r="L589" s="469" t="s">
        <v>417</v>
      </c>
      <c r="M589" s="410"/>
      <c r="N589" s="408"/>
    </row>
    <row r="590" spans="1:14" ht="12.75" hidden="1" customHeight="1">
      <c r="A590" s="481" t="s">
        <v>243</v>
      </c>
      <c r="B590" s="1252" t="str">
        <f>+'SAISIE POUR G50'!Z64</f>
        <v>K</v>
      </c>
      <c r="C590" s="1253"/>
      <c r="D590" s="410"/>
      <c r="E590" s="482"/>
      <c r="F590" s="418"/>
      <c r="G590" s="410"/>
      <c r="H590" s="483" t="s">
        <v>244</v>
      </c>
      <c r="I590" s="1244" t="str">
        <f>$I$9</f>
        <v>ENTR DE TRAVAUX URBAINS ET D'HYGIENE PUBLIQUE</v>
      </c>
      <c r="J590" s="1245"/>
      <c r="K590" s="484"/>
      <c r="L590" s="469"/>
      <c r="M590" s="410"/>
      <c r="N590" s="408"/>
    </row>
    <row r="591" spans="1:14" ht="12.75" hidden="1" customHeight="1">
      <c r="A591" s="485" t="s">
        <v>10</v>
      </c>
      <c r="B591" s="1303"/>
      <c r="C591" s="1304"/>
      <c r="D591" s="1305"/>
      <c r="E591" s="486"/>
      <c r="F591" s="419"/>
      <c r="G591" s="410"/>
      <c r="H591" s="483" t="s">
        <v>246</v>
      </c>
      <c r="I591" s="1246" t="str">
        <f>$I$10</f>
        <v>Theniet El Had, Theniet El Had</v>
      </c>
      <c r="J591" s="1247"/>
      <c r="K591" s="1248"/>
      <c r="M591" s="410"/>
      <c r="N591" s="408"/>
    </row>
    <row r="592" spans="1:14" ht="12.75" hidden="1" customHeight="1" thickBot="1">
      <c r="A592" s="485" t="s">
        <v>248</v>
      </c>
      <c r="B592" s="1303"/>
      <c r="C592" s="1304"/>
      <c r="D592" s="1305"/>
      <c r="E592" s="486"/>
      <c r="F592" s="487"/>
      <c r="G592" s="410"/>
      <c r="H592" s="488"/>
      <c r="I592" s="489"/>
      <c r="J592" s="490"/>
      <c r="K592" s="491"/>
      <c r="L592" s="492" t="s">
        <v>247</v>
      </c>
      <c r="M592" s="410"/>
      <c r="N592" s="408"/>
    </row>
    <row r="593" spans="1:14" ht="12.75" hidden="1" customHeight="1">
      <c r="A593" s="493" t="s">
        <v>249</v>
      </c>
      <c r="B593" s="1375" t="str">
        <f>+'SAISIE POUR G50'!X65</f>
        <v>K</v>
      </c>
      <c r="C593" s="1376"/>
      <c r="D593" s="1377"/>
      <c r="E593" s="494"/>
      <c r="F593" s="418"/>
      <c r="G593" s="410"/>
      <c r="H593" s="407"/>
      <c r="I593" s="495"/>
      <c r="J593" s="407"/>
      <c r="K593" s="407"/>
      <c r="L593" s="496"/>
      <c r="M593" s="424"/>
      <c r="N593" s="408"/>
    </row>
    <row r="594" spans="1:14" ht="12.75" hidden="1" customHeight="1" thickBot="1">
      <c r="A594" s="425"/>
      <c r="B594" s="425"/>
      <c r="C594" s="425"/>
      <c r="D594" s="425"/>
      <c r="E594" s="425"/>
      <c r="F594" s="425"/>
      <c r="G594" s="425"/>
      <c r="H594" s="1397">
        <f>+'SAISIE POUR G50'!X66</f>
        <v>0</v>
      </c>
      <c r="I594" s="1397"/>
      <c r="J594" s="1397"/>
      <c r="K594" s="1397"/>
      <c r="L594" s="425"/>
      <c r="M594" s="425"/>
      <c r="N594" s="408"/>
    </row>
    <row r="595" spans="1:14" ht="15" hidden="1">
      <c r="A595" s="1826" t="s">
        <v>439</v>
      </c>
      <c r="B595" s="1827"/>
      <c r="C595" s="1827"/>
      <c r="D595" s="1827"/>
      <c r="E595" s="1827"/>
      <c r="F595" s="1827"/>
      <c r="G595" s="1827"/>
      <c r="H595" s="1827"/>
      <c r="I595" s="1827"/>
      <c r="J595" s="497">
        <f>+'SAISIE POUR G50'!AA57</f>
        <v>0.02</v>
      </c>
      <c r="K595" s="498"/>
      <c r="L595" s="499"/>
      <c r="M595" s="425"/>
      <c r="N595" s="408"/>
    </row>
    <row r="596" spans="1:14" ht="12" hidden="1" customHeight="1">
      <c r="A596" s="1317" t="s">
        <v>251</v>
      </c>
      <c r="B596" s="1318"/>
      <c r="C596" s="500"/>
      <c r="D596" s="501"/>
      <c r="E596" s="458" t="s">
        <v>252</v>
      </c>
      <c r="F596" s="501"/>
      <c r="G596" s="501"/>
      <c r="H596" s="502"/>
      <c r="I596" s="1325" t="s">
        <v>253</v>
      </c>
      <c r="J596" s="1326"/>
      <c r="K596" s="1300" t="s">
        <v>254</v>
      </c>
      <c r="L596" s="1288"/>
      <c r="M596" s="425"/>
      <c r="N596" s="408"/>
    </row>
    <row r="597" spans="1:14" ht="12" hidden="1" customHeight="1">
      <c r="A597" s="503"/>
      <c r="B597" s="504"/>
      <c r="C597" s="505"/>
      <c r="D597" s="506"/>
      <c r="E597" s="506"/>
      <c r="F597" s="506"/>
      <c r="G597" s="506"/>
      <c r="H597" s="507"/>
      <c r="I597" s="508" t="s">
        <v>255</v>
      </c>
      <c r="J597" s="509" t="s">
        <v>82</v>
      </c>
      <c r="K597" s="1301" t="s">
        <v>256</v>
      </c>
      <c r="L597" s="1302"/>
      <c r="M597" s="425"/>
      <c r="N597" s="408"/>
    </row>
    <row r="598" spans="1:14" ht="13.5" hidden="1" customHeight="1">
      <c r="A598" s="1359" t="s">
        <v>257</v>
      </c>
      <c r="B598" s="1360"/>
      <c r="C598" s="1393" t="s">
        <v>430</v>
      </c>
      <c r="D598" s="1368"/>
      <c r="E598" s="1368"/>
      <c r="F598" s="1368"/>
      <c r="G598" s="1368"/>
      <c r="H598" s="510">
        <f>+'SAISIE POUR G50'!Y57</f>
        <v>0.5</v>
      </c>
      <c r="I598" s="511">
        <f>+'SAISIE POUR G50'!Z57</f>
        <v>0</v>
      </c>
      <c r="J598" s="512">
        <f>I598-(I598*H598)</f>
        <v>0</v>
      </c>
      <c r="K598" s="1298">
        <f>ROUNDDOWN(J598*J595,0)</f>
        <v>0</v>
      </c>
      <c r="L598" s="1299"/>
      <c r="M598" s="425"/>
      <c r="N598" s="408"/>
    </row>
    <row r="599" spans="1:14" ht="13.5" hidden="1" customHeight="1">
      <c r="A599" s="1319" t="s">
        <v>259</v>
      </c>
      <c r="B599" s="1318"/>
      <c r="C599" s="1296" t="s">
        <v>419</v>
      </c>
      <c r="D599" s="1297"/>
      <c r="E599" s="1297"/>
      <c r="F599" s="1297"/>
      <c r="G599" s="1297"/>
      <c r="H599" s="510">
        <f>+'SAISIE POUR G50'!Y58</f>
        <v>0.25</v>
      </c>
      <c r="I599" s="511">
        <f>+'SAISIE POUR G50'!Z58</f>
        <v>0</v>
      </c>
      <c r="J599" s="512">
        <f>I599-(I599*H599)</f>
        <v>0</v>
      </c>
      <c r="K599" s="1298">
        <f>ROUNDDOWN(J599*J595,0)</f>
        <v>0</v>
      </c>
      <c r="L599" s="1299"/>
      <c r="M599" s="425"/>
      <c r="N599" s="408"/>
    </row>
    <row r="600" spans="1:14" ht="13.5" hidden="1" customHeight="1">
      <c r="A600" s="1319" t="s">
        <v>260</v>
      </c>
      <c r="B600" s="1318"/>
      <c r="C600" s="1296" t="s">
        <v>261</v>
      </c>
      <c r="D600" s="1297"/>
      <c r="E600" s="1297"/>
      <c r="F600" s="1297"/>
      <c r="G600" s="1297"/>
      <c r="H600" s="513"/>
      <c r="I600" s="511">
        <f>+'SAISIE POUR G50'!Z59</f>
        <v>0</v>
      </c>
      <c r="J600" s="512">
        <f>I600</f>
        <v>0</v>
      </c>
      <c r="K600" s="1298">
        <f>ROUNDDOWN(J600*J595,0)</f>
        <v>0</v>
      </c>
      <c r="L600" s="1299"/>
      <c r="M600" s="425"/>
      <c r="N600" s="408"/>
    </row>
    <row r="601" spans="1:14" ht="13.5" hidden="1" customHeight="1">
      <c r="A601" s="1319" t="s">
        <v>262</v>
      </c>
      <c r="B601" s="1318"/>
      <c r="C601" s="1296" t="s">
        <v>263</v>
      </c>
      <c r="D601" s="1297"/>
      <c r="E601" s="1297"/>
      <c r="F601" s="1297"/>
      <c r="G601" s="1297"/>
      <c r="H601" s="513"/>
      <c r="I601" s="511">
        <f>+'SAISIE POUR G50'!Z60</f>
        <v>0</v>
      </c>
      <c r="J601" s="512">
        <f>I601</f>
        <v>0</v>
      </c>
      <c r="K601" s="1298">
        <f>ROUNDDOWN(J601*H601,0)</f>
        <v>0</v>
      </c>
      <c r="L601" s="1299"/>
      <c r="M601" s="425"/>
      <c r="N601" s="408"/>
    </row>
    <row r="602" spans="1:14" ht="13.5" hidden="1" customHeight="1">
      <c r="A602" s="1319" t="s">
        <v>264</v>
      </c>
      <c r="B602" s="1318"/>
      <c r="C602" s="1296" t="s">
        <v>432</v>
      </c>
      <c r="D602" s="1297"/>
      <c r="E602" s="1297"/>
      <c r="F602" s="1297"/>
      <c r="G602" s="1297"/>
      <c r="H602" s="513"/>
      <c r="I602" s="511">
        <f>+'SAISIE POUR G50'!Z61</f>
        <v>0</v>
      </c>
      <c r="J602" s="512">
        <f>I602</f>
        <v>0</v>
      </c>
      <c r="K602" s="1298">
        <f>ROUNDDOWN(J602*J595,0)</f>
        <v>0</v>
      </c>
      <c r="L602" s="1299"/>
      <c r="M602" s="425"/>
      <c r="N602" s="408"/>
    </row>
    <row r="603" spans="1:14" ht="13.5" hidden="1" customHeight="1" thickBot="1">
      <c r="A603" s="514">
        <v>1</v>
      </c>
      <c r="B603" s="1338" t="s">
        <v>266</v>
      </c>
      <c r="C603" s="1339"/>
      <c r="D603" s="1339"/>
      <c r="E603" s="1339"/>
      <c r="F603" s="1340"/>
      <c r="G603" s="515"/>
      <c r="H603" s="516" t="s">
        <v>267</v>
      </c>
      <c r="I603" s="517">
        <f>SUM(I598:I602)</f>
        <v>0</v>
      </c>
      <c r="J603" s="517">
        <f>SUM(J598:J602)</f>
        <v>0</v>
      </c>
      <c r="K603" s="1311" t="str">
        <f>IF(SUM(K598:L602)&gt;0,ROUNDDOWN(SUM(K598:L602),0),"NEANT")</f>
        <v>NEANT</v>
      </c>
      <c r="L603" s="1312"/>
      <c r="M603" s="425"/>
      <c r="N603" s="408"/>
    </row>
    <row r="604" spans="1:14" ht="6.75" hidden="1" customHeight="1" thickBot="1">
      <c r="A604" s="518"/>
      <c r="B604" s="518"/>
      <c r="C604" s="519"/>
      <c r="D604" s="518"/>
      <c r="E604" s="518"/>
      <c r="F604" s="518"/>
      <c r="G604" s="518"/>
      <c r="H604" s="518"/>
      <c r="I604" s="518"/>
      <c r="J604" s="518"/>
      <c r="K604" s="518"/>
      <c r="L604" s="520"/>
      <c r="M604" s="425"/>
      <c r="N604" s="408"/>
    </row>
    <row r="605" spans="1:14" ht="15" hidden="1">
      <c r="A605" s="1351" t="s">
        <v>277</v>
      </c>
      <c r="B605" s="1352"/>
      <c r="C605" s="1352"/>
      <c r="D605" s="1352"/>
      <c r="E605" s="1352"/>
      <c r="F605" s="1352"/>
      <c r="G605" s="1352"/>
      <c r="H605" s="1352"/>
      <c r="I605" s="1352"/>
      <c r="J605" s="1352"/>
      <c r="K605" s="1352"/>
      <c r="L605" s="1353"/>
      <c r="M605" s="425"/>
      <c r="N605" s="408"/>
    </row>
    <row r="606" spans="1:14" hidden="1">
      <c r="A606" s="1370" t="s">
        <v>251</v>
      </c>
      <c r="B606" s="1371"/>
      <c r="C606" s="1387" t="s">
        <v>278</v>
      </c>
      <c r="D606" s="1388"/>
      <c r="E606" s="1253"/>
      <c r="F606" s="1253"/>
      <c r="G606" s="1253"/>
      <c r="H606" s="1253"/>
      <c r="I606" s="1389"/>
      <c r="J606" s="521" t="s">
        <v>420</v>
      </c>
      <c r="K606" s="522" t="s">
        <v>80</v>
      </c>
      <c r="L606" s="523" t="s">
        <v>168</v>
      </c>
      <c r="M606" s="425"/>
      <c r="N606" s="408"/>
    </row>
    <row r="607" spans="1:14" ht="13.5" hidden="1" customHeight="1">
      <c r="A607" s="1349" t="s">
        <v>281</v>
      </c>
      <c r="B607" s="1350"/>
      <c r="C607" s="1367" t="s">
        <v>421</v>
      </c>
      <c r="D607" s="1368"/>
      <c r="E607" s="1368"/>
      <c r="F607" s="1368"/>
      <c r="G607" s="1368"/>
      <c r="H607" s="1368"/>
      <c r="I607" s="1369"/>
      <c r="J607" s="600">
        <v>0</v>
      </c>
      <c r="K607" s="601" t="s">
        <v>165</v>
      </c>
      <c r="L607" s="602">
        <v>0</v>
      </c>
      <c r="M607" s="425"/>
      <c r="N607" s="408"/>
    </row>
    <row r="608" spans="1:14" ht="13.5" hidden="1" customHeight="1">
      <c r="A608" s="1343" t="s">
        <v>285</v>
      </c>
      <c r="B608" s="1344"/>
      <c r="C608" s="1382" t="s">
        <v>422</v>
      </c>
      <c r="D608" s="1297"/>
      <c r="E608" s="1297"/>
      <c r="F608" s="1297"/>
      <c r="G608" s="1297"/>
      <c r="H608" s="1297"/>
      <c r="I608" s="1383"/>
      <c r="J608" s="600">
        <v>0</v>
      </c>
      <c r="K608" s="603">
        <f>'SAISIE POUR G50'!E652</f>
        <v>0</v>
      </c>
      <c r="L608" s="604">
        <v>0</v>
      </c>
      <c r="M608" s="425"/>
      <c r="N608" s="408"/>
    </row>
    <row r="609" spans="1:14" ht="13.5" hidden="1" customHeight="1">
      <c r="A609" s="1343" t="s">
        <v>286</v>
      </c>
      <c r="B609" s="1344"/>
      <c r="C609" s="1372" t="s">
        <v>423</v>
      </c>
      <c r="D609" s="1373"/>
      <c r="E609" s="1373"/>
      <c r="F609" s="1373"/>
      <c r="G609" s="1373"/>
      <c r="H609" s="1373"/>
      <c r="I609" s="1374"/>
      <c r="J609" s="600">
        <v>0</v>
      </c>
      <c r="K609" s="603">
        <v>0.24</v>
      </c>
      <c r="L609" s="604">
        <v>0</v>
      </c>
      <c r="M609" s="425"/>
      <c r="N609" s="408"/>
    </row>
    <row r="610" spans="1:14" ht="16.5" hidden="1" thickBot="1">
      <c r="A610" s="528">
        <v>3</v>
      </c>
      <c r="B610" s="1384" t="s">
        <v>288</v>
      </c>
      <c r="C610" s="1385"/>
      <c r="D610" s="1385"/>
      <c r="E610" s="1385"/>
      <c r="F610" s="1385"/>
      <c r="G610" s="1385"/>
      <c r="H610" s="1386"/>
      <c r="I610" s="529" t="s">
        <v>289</v>
      </c>
      <c r="J610" s="530">
        <f>SUM(J607:J609)</f>
        <v>0</v>
      </c>
      <c r="K610" s="531"/>
      <c r="L610" s="532" t="str">
        <f>IF(SUM(L607:L609)&gt;0,ROUNDDOWN(SUM(L607:L609),0),"NEANT")</f>
        <v>NEANT</v>
      </c>
      <c r="M610" s="425"/>
      <c r="N610" s="408"/>
    </row>
    <row r="611" spans="1:14" ht="8.25" hidden="1" customHeight="1" thickBot="1">
      <c r="A611" s="425"/>
      <c r="B611" s="425"/>
      <c r="C611" s="425"/>
      <c r="D611" s="425"/>
      <c r="E611" s="425"/>
      <c r="F611" s="425"/>
      <c r="G611" s="425"/>
      <c r="H611" s="425"/>
      <c r="I611" s="425"/>
      <c r="J611" s="425"/>
      <c r="K611" s="425"/>
      <c r="L611" s="425"/>
      <c r="M611" s="425"/>
      <c r="N611" s="408"/>
    </row>
    <row r="612" spans="1:14" hidden="1">
      <c r="A612" s="559"/>
      <c r="B612" s="560"/>
      <c r="C612" s="560" t="s">
        <v>297</v>
      </c>
      <c r="D612" s="560"/>
      <c r="E612" s="560"/>
      <c r="F612" s="561"/>
      <c r="G612" s="1313" t="s">
        <v>298</v>
      </c>
      <c r="H612" s="1320"/>
      <c r="I612" s="1321"/>
      <c r="J612" s="1390" t="s">
        <v>299</v>
      </c>
      <c r="K612" s="1390"/>
      <c r="L612" s="1391" t="s">
        <v>300</v>
      </c>
      <c r="M612" s="1392"/>
      <c r="N612" s="408"/>
    </row>
    <row r="613" spans="1:14" ht="11.25" hidden="1" customHeight="1">
      <c r="A613" s="565"/>
      <c r="B613" s="563"/>
      <c r="C613" s="563"/>
      <c r="D613" s="563"/>
      <c r="E613" s="1364" t="str">
        <f>"            -"</f>
        <v xml:space="preserve">            -</v>
      </c>
      <c r="F613" s="1362"/>
      <c r="G613" s="563"/>
      <c r="H613" s="566"/>
      <c r="I613" s="599"/>
      <c r="J613" s="1361" t="s">
        <v>424</v>
      </c>
      <c r="K613" s="1362"/>
      <c r="L613" s="1409" t="s">
        <v>301</v>
      </c>
      <c r="M613" s="1410"/>
      <c r="N613" s="408"/>
    </row>
    <row r="614" spans="1:14" ht="15.75" hidden="1" customHeight="1">
      <c r="A614" s="540" t="s">
        <v>302</v>
      </c>
      <c r="B614" s="541"/>
      <c r="C614" s="542" t="s">
        <v>303</v>
      </c>
      <c r="D614" s="543"/>
      <c r="E614" s="1365" t="str">
        <f>IF($K603="NEANT",E613,$K603)</f>
        <v xml:space="preserve">            -</v>
      </c>
      <c r="F614" s="1366"/>
      <c r="G614" s="541"/>
      <c r="H614" s="541" t="s">
        <v>304</v>
      </c>
      <c r="I614" s="544"/>
      <c r="J614" s="1327" t="s">
        <v>305</v>
      </c>
      <c r="K614" s="1307"/>
      <c r="L614" s="1308" t="s">
        <v>306</v>
      </c>
      <c r="M614" s="1285"/>
      <c r="N614" s="408"/>
    </row>
    <row r="615" spans="1:14" ht="15.75" hidden="1" customHeight="1">
      <c r="A615" s="540"/>
      <c r="B615" s="541"/>
      <c r="C615" s="542"/>
      <c r="D615" s="545"/>
      <c r="E615" s="1380"/>
      <c r="F615" s="1381"/>
      <c r="G615" s="541"/>
      <c r="H615" s="541" t="s">
        <v>309</v>
      </c>
      <c r="I615" s="544"/>
      <c r="J615" s="1327" t="s">
        <v>425</v>
      </c>
      <c r="K615" s="1307"/>
      <c r="L615" s="1336" t="s">
        <v>310</v>
      </c>
      <c r="M615" s="1285"/>
      <c r="N615" s="408"/>
    </row>
    <row r="616" spans="1:14" ht="15.75" hidden="1" customHeight="1">
      <c r="A616" s="540" t="s">
        <v>314</v>
      </c>
      <c r="B616" s="541"/>
      <c r="C616" s="542" t="s">
        <v>315</v>
      </c>
      <c r="D616" s="543"/>
      <c r="E616" s="1334">
        <f>L607</f>
        <v>0</v>
      </c>
      <c r="F616" s="1335"/>
      <c r="G616" s="541"/>
      <c r="H616" s="541" t="s">
        <v>311</v>
      </c>
      <c r="I616" s="539"/>
      <c r="J616" s="1327" t="s">
        <v>426</v>
      </c>
      <c r="K616" s="1307"/>
      <c r="L616" s="1308" t="s">
        <v>313</v>
      </c>
      <c r="M616" s="1285"/>
      <c r="N616" s="408"/>
    </row>
    <row r="617" spans="1:14" ht="15.75" hidden="1" customHeight="1">
      <c r="A617" s="540" t="s">
        <v>427</v>
      </c>
      <c r="B617" s="541"/>
      <c r="C617" s="542" t="s">
        <v>318</v>
      </c>
      <c r="D617" s="545"/>
      <c r="E617" s="1380">
        <f>L608</f>
        <v>0</v>
      </c>
      <c r="F617" s="1381"/>
      <c r="G617" s="541"/>
      <c r="H617" s="541" t="s">
        <v>316</v>
      </c>
      <c r="I617" s="544"/>
      <c r="J617" s="1327" t="s">
        <v>320</v>
      </c>
      <c r="K617" s="1307"/>
      <c r="L617" s="1308" t="s">
        <v>313</v>
      </c>
      <c r="M617" s="1285"/>
      <c r="N617" s="408"/>
    </row>
    <row r="618" spans="1:14" ht="15.75" hidden="1" customHeight="1">
      <c r="A618" s="540" t="s">
        <v>428</v>
      </c>
      <c r="B618" s="541"/>
      <c r="C618" s="542" t="s">
        <v>322</v>
      </c>
      <c r="D618" s="545"/>
      <c r="E618" s="1334">
        <f>L609</f>
        <v>0</v>
      </c>
      <c r="F618" s="1335"/>
      <c r="G618" s="544"/>
      <c r="H618" s="546" t="s">
        <v>319</v>
      </c>
      <c r="I618" s="547">
        <f>IDENTIFICATION!D244</f>
        <v>0</v>
      </c>
      <c r="J618" s="1332" t="s">
        <v>324</v>
      </c>
      <c r="K618" s="1333"/>
      <c r="L618" s="1308" t="s">
        <v>313</v>
      </c>
      <c r="M618" s="1285"/>
      <c r="N618" s="408"/>
    </row>
    <row r="619" spans="1:14" ht="12.75" hidden="1" customHeight="1">
      <c r="A619" s="540"/>
      <c r="B619" s="541"/>
      <c r="C619" s="542"/>
      <c r="D619" s="548"/>
      <c r="E619" s="1345"/>
      <c r="F619" s="1346"/>
      <c r="G619" s="549"/>
      <c r="H619" s="546" t="s">
        <v>323</v>
      </c>
      <c r="I619" s="550">
        <f ca="1">TODAY()</f>
        <v>44498</v>
      </c>
      <c r="J619" s="1332" t="s">
        <v>327</v>
      </c>
      <c r="K619" s="1333"/>
      <c r="L619" s="1308" t="s">
        <v>313</v>
      </c>
      <c r="M619" s="1285"/>
      <c r="N619" s="408"/>
    </row>
    <row r="620" spans="1:14" ht="12.75" hidden="1" customHeight="1">
      <c r="A620" s="540"/>
      <c r="B620" s="541"/>
      <c r="C620" s="542"/>
      <c r="D620" s="537"/>
      <c r="E620" s="1294"/>
      <c r="F620" s="1295"/>
      <c r="G620" s="541"/>
      <c r="H620" s="541" t="s">
        <v>328</v>
      </c>
      <c r="I620" s="544"/>
      <c r="J620" s="1330" t="s">
        <v>431</v>
      </c>
      <c r="K620" s="1331"/>
      <c r="L620" s="1308" t="s">
        <v>313</v>
      </c>
      <c r="M620" s="1285"/>
      <c r="N620" s="408"/>
    </row>
    <row r="621" spans="1:14" ht="12.75" hidden="1" customHeight="1">
      <c r="A621" s="540"/>
      <c r="B621" s="541"/>
      <c r="C621" s="542"/>
      <c r="D621" s="537"/>
      <c r="E621" s="1294"/>
      <c r="F621" s="1295"/>
      <c r="G621" s="541"/>
      <c r="I621" s="539"/>
      <c r="J621" s="1330" t="s">
        <v>332</v>
      </c>
      <c r="K621" s="1331"/>
      <c r="L621" s="1308" t="s">
        <v>313</v>
      </c>
      <c r="M621" s="1285"/>
      <c r="N621" s="408"/>
    </row>
    <row r="622" spans="1:14" ht="12.75" hidden="1" customHeight="1">
      <c r="A622" s="540"/>
      <c r="B622" s="541"/>
      <c r="C622" s="542"/>
      <c r="D622" s="537"/>
      <c r="E622" s="1328"/>
      <c r="F622" s="1329"/>
      <c r="G622" s="537"/>
      <c r="H622" s="541"/>
      <c r="I622" s="544"/>
      <c r="J622" s="1327" t="s">
        <v>335</v>
      </c>
      <c r="K622" s="1307"/>
      <c r="L622" s="1308" t="s">
        <v>313</v>
      </c>
      <c r="M622" s="1285"/>
      <c r="N622" s="408"/>
    </row>
    <row r="623" spans="1:14" ht="12.75" hidden="1" customHeight="1">
      <c r="A623" s="540"/>
      <c r="E623" s="1328"/>
      <c r="F623" s="1329"/>
      <c r="G623" s="537"/>
      <c r="H623" s="541"/>
      <c r="I623" s="544"/>
      <c r="J623" s="1327" t="s">
        <v>338</v>
      </c>
      <c r="K623" s="1307"/>
      <c r="L623" s="1308" t="s">
        <v>313</v>
      </c>
      <c r="M623" s="1285"/>
      <c r="N623" s="408"/>
    </row>
    <row r="624" spans="1:14" ht="12.75" hidden="1" customHeight="1">
      <c r="A624" s="540"/>
      <c r="B624" s="1240" t="s">
        <v>341</v>
      </c>
      <c r="C624" s="1394"/>
      <c r="D624" s="1290"/>
      <c r="E624" s="1395" t="str">
        <f>IF(SUM(E614:F619)&gt;0,ROUNDDOWN(SUM(E614:F619),0),"NEANT")</f>
        <v>NEANT</v>
      </c>
      <c r="F624" s="1396"/>
      <c r="G624" s="537"/>
      <c r="H624" s="541"/>
      <c r="I624" s="544"/>
      <c r="J624" s="1327" t="s">
        <v>340</v>
      </c>
      <c r="K624" s="1307"/>
      <c r="L624" s="1308" t="s">
        <v>313</v>
      </c>
      <c r="M624" s="1285"/>
      <c r="N624" s="408"/>
    </row>
    <row r="625" spans="1:14" ht="10.5" hidden="1" customHeight="1">
      <c r="A625" s="540"/>
      <c r="B625" s="541"/>
      <c r="C625" s="541"/>
      <c r="D625" s="541"/>
      <c r="E625" s="551"/>
      <c r="F625" s="552"/>
      <c r="G625" s="537" t="s">
        <v>339</v>
      </c>
      <c r="H625" s="541"/>
      <c r="I625" s="544"/>
      <c r="J625" s="553"/>
      <c r="K625" s="554"/>
      <c r="L625" s="1308" t="s">
        <v>313</v>
      </c>
      <c r="M625" s="1285"/>
      <c r="N625" s="408"/>
    </row>
    <row r="626" spans="1:14" ht="10.5" hidden="1" customHeight="1" thickBot="1">
      <c r="A626" s="577"/>
      <c r="B626" s="578"/>
      <c r="C626" s="490"/>
      <c r="D626" s="595"/>
      <c r="E626" s="1398"/>
      <c r="F626" s="1399"/>
      <c r="G626" s="580"/>
      <c r="H626" s="581"/>
      <c r="I626" s="582"/>
      <c r="J626" s="1322"/>
      <c r="K626" s="1323"/>
      <c r="L626" s="1309"/>
      <c r="M626" s="1310"/>
      <c r="N626" s="408"/>
    </row>
    <row r="627" spans="1:14" ht="11.25" hidden="1" customHeight="1" thickBot="1">
      <c r="N627" s="408"/>
    </row>
    <row r="628" spans="1:14" ht="12.75" hidden="1" customHeight="1" thickBot="1">
      <c r="A628" s="410"/>
      <c r="B628" s="410"/>
      <c r="C628" s="410"/>
      <c r="D628" s="410"/>
      <c r="E628" s="410"/>
      <c r="F628" s="410"/>
      <c r="G628" s="410"/>
      <c r="H628" s="1400" t="s">
        <v>224</v>
      </c>
      <c r="I628" s="1401"/>
      <c r="J628" s="1401"/>
      <c r="K628" s="1402"/>
      <c r="L628" s="458" t="s">
        <v>411</v>
      </c>
      <c r="M628" s="407"/>
      <c r="N628" s="408"/>
    </row>
    <row r="629" spans="1:14" ht="15" hidden="1" customHeight="1">
      <c r="A629" s="1286" t="s">
        <v>226</v>
      </c>
      <c r="B629" s="1287"/>
      <c r="C629" s="1288"/>
      <c r="D629" s="459" t="s">
        <v>227</v>
      </c>
      <c r="E629" s="460">
        <f>'SAISIE POUR G50'!$G$1</f>
        <v>2021</v>
      </c>
      <c r="F629" s="461"/>
      <c r="G629" s="410"/>
      <c r="H629" s="1403" t="s">
        <v>228</v>
      </c>
      <c r="I629" s="1404"/>
      <c r="J629" s="1404"/>
      <c r="K629" s="1405"/>
      <c r="L629" s="462" t="s">
        <v>438</v>
      </c>
      <c r="M629" s="410"/>
      <c r="N629" s="408"/>
    </row>
    <row r="630" spans="1:14" ht="12.75" hidden="1" customHeight="1">
      <c r="A630" s="1292" t="s">
        <v>229</v>
      </c>
      <c r="B630" s="1287"/>
      <c r="C630" s="1288"/>
      <c r="D630" s="463"/>
      <c r="E630" s="464"/>
      <c r="F630" s="465"/>
      <c r="G630" s="410"/>
      <c r="H630" s="1231" t="s">
        <v>230</v>
      </c>
      <c r="I630" s="1232"/>
      <c r="J630" s="1232"/>
      <c r="K630" s="1233"/>
      <c r="L630" s="466" t="s">
        <v>412</v>
      </c>
      <c r="M630" s="410"/>
      <c r="N630" s="408"/>
    </row>
    <row r="631" spans="1:14" ht="12.75" hidden="1" customHeight="1">
      <c r="A631" s="467" t="s">
        <v>231</v>
      </c>
      <c r="B631" s="1293" t="str">
        <f>+'SAISIE POUR G50'!X76</f>
        <v>L</v>
      </c>
      <c r="C631" s="1239"/>
      <c r="D631" s="468" t="s">
        <v>232</v>
      </c>
      <c r="E631" s="1242" t="str">
        <f>$E$4</f>
        <v>FEVRIER</v>
      </c>
      <c r="F631" s="1243"/>
      <c r="G631" s="410"/>
      <c r="H631" s="1231" t="s">
        <v>233</v>
      </c>
      <c r="I631" s="1232"/>
      <c r="J631" s="1232"/>
      <c r="K631" s="1233"/>
      <c r="L631" s="469" t="s">
        <v>413</v>
      </c>
      <c r="M631" s="410"/>
      <c r="N631" s="408"/>
    </row>
    <row r="632" spans="1:14" ht="12.75" hidden="1" customHeight="1" thickBot="1">
      <c r="A632" s="1237" t="s">
        <v>234</v>
      </c>
      <c r="B632" s="1238"/>
      <c r="C632" s="1239"/>
      <c r="D632" s="471" t="s">
        <v>235</v>
      </c>
      <c r="E632" s="472" t="s">
        <v>236</v>
      </c>
      <c r="F632" s="473"/>
      <c r="G632" s="410"/>
      <c r="H632" s="1234" t="s">
        <v>237</v>
      </c>
      <c r="I632" s="1235"/>
      <c r="J632" s="1235"/>
      <c r="K632" s="1236"/>
      <c r="L632" s="469" t="s">
        <v>414</v>
      </c>
      <c r="M632" s="410"/>
      <c r="N632" s="408"/>
    </row>
    <row r="633" spans="1:14" ht="12.75" hidden="1" customHeight="1" thickBot="1">
      <c r="A633" s="474" t="s">
        <v>238</v>
      </c>
      <c r="B633" s="1293" t="str">
        <f>+'SAISIE POUR G50'!Z76</f>
        <v>L</v>
      </c>
      <c r="C633" s="1238"/>
      <c r="D633" s="410"/>
      <c r="E633" s="410"/>
      <c r="F633" s="418"/>
      <c r="G633" s="410"/>
      <c r="H633" s="425"/>
      <c r="I633" s="425"/>
      <c r="J633" s="425"/>
      <c r="K633" s="425"/>
      <c r="L633" s="469" t="s">
        <v>415</v>
      </c>
      <c r="M633" s="410"/>
      <c r="N633" s="408"/>
    </row>
    <row r="634" spans="1:14" ht="12.75" hidden="1" customHeight="1">
      <c r="A634" s="410"/>
      <c r="B634" s="419" t="s">
        <v>239</v>
      </c>
      <c r="C634" s="475"/>
      <c r="D634" s="1254" t="s">
        <v>240</v>
      </c>
      <c r="E634" s="1255"/>
      <c r="F634" s="1256"/>
      <c r="G634" s="410"/>
      <c r="H634" s="476" t="s">
        <v>241</v>
      </c>
      <c r="I634" s="1281" t="str">
        <f>$I$7</f>
        <v>ENTR</v>
      </c>
      <c r="J634" s="1282"/>
      <c r="K634" s="1283"/>
      <c r="L634" s="469" t="s">
        <v>416</v>
      </c>
      <c r="M634" s="410"/>
      <c r="N634" s="408"/>
    </row>
    <row r="635" spans="1:14" ht="12.75" hidden="1" customHeight="1" thickBot="1">
      <c r="A635" s="477" t="s">
        <v>238</v>
      </c>
      <c r="B635" s="1289" t="str">
        <f>+'SAISIE POUR G50'!X77</f>
        <v>L</v>
      </c>
      <c r="C635" s="1241"/>
      <c r="D635" s="1406" t="s">
        <v>242</v>
      </c>
      <c r="E635" s="1407"/>
      <c r="F635" s="1408"/>
      <c r="G635" s="410"/>
      <c r="H635" s="478"/>
      <c r="I635" s="479"/>
      <c r="J635" s="479"/>
      <c r="K635" s="480"/>
      <c r="L635" s="469" t="s">
        <v>417</v>
      </c>
      <c r="M635" s="410"/>
      <c r="N635" s="408"/>
    </row>
    <row r="636" spans="1:14" ht="12.75" hidden="1" customHeight="1">
      <c r="A636" s="481" t="s">
        <v>243</v>
      </c>
      <c r="B636" s="1252" t="str">
        <f>+'SAISIE POUR G50'!Z77</f>
        <v>L</v>
      </c>
      <c r="C636" s="1253"/>
      <c r="D636" s="410"/>
      <c r="E636" s="482"/>
      <c r="F636" s="418"/>
      <c r="G636" s="410"/>
      <c r="H636" s="483" t="s">
        <v>244</v>
      </c>
      <c r="I636" s="1244" t="str">
        <f>$I$9</f>
        <v>ENTR DE TRAVAUX URBAINS ET D'HYGIENE PUBLIQUE</v>
      </c>
      <c r="J636" s="1245"/>
      <c r="K636" s="484"/>
      <c r="L636" s="469"/>
      <c r="M636" s="410"/>
      <c r="N636" s="408"/>
    </row>
    <row r="637" spans="1:14" ht="12.75" hidden="1" customHeight="1">
      <c r="A637" s="485" t="s">
        <v>10</v>
      </c>
      <c r="B637" s="1303"/>
      <c r="C637" s="1304"/>
      <c r="D637" s="1305"/>
      <c r="E637" s="486"/>
      <c r="F637" s="419"/>
      <c r="G637" s="410"/>
      <c r="H637" s="483" t="s">
        <v>246</v>
      </c>
      <c r="I637" s="1246" t="str">
        <f>$I$10</f>
        <v>Theniet El Had, Theniet El Had</v>
      </c>
      <c r="J637" s="1247"/>
      <c r="K637" s="1248"/>
      <c r="M637" s="410"/>
      <c r="N637" s="408"/>
    </row>
    <row r="638" spans="1:14" ht="12.75" hidden="1" customHeight="1" thickBot="1">
      <c r="A638" s="485" t="s">
        <v>248</v>
      </c>
      <c r="B638" s="1303"/>
      <c r="C638" s="1304"/>
      <c r="D638" s="1305"/>
      <c r="E638" s="486"/>
      <c r="F638" s="487"/>
      <c r="G638" s="410"/>
      <c r="H638" s="488"/>
      <c r="I638" s="489"/>
      <c r="J638" s="490"/>
      <c r="K638" s="491"/>
      <c r="L638" s="492" t="s">
        <v>247</v>
      </c>
      <c r="M638" s="410"/>
      <c r="N638" s="408"/>
    </row>
    <row r="639" spans="1:14" ht="12.75" hidden="1" customHeight="1">
      <c r="A639" s="493" t="s">
        <v>249</v>
      </c>
      <c r="B639" s="1375" t="str">
        <f>+'SAISIE POUR G50'!X78</f>
        <v>L</v>
      </c>
      <c r="C639" s="1376"/>
      <c r="D639" s="1377"/>
      <c r="E639" s="494"/>
      <c r="F639" s="418"/>
      <c r="G639" s="410"/>
      <c r="H639" s="407"/>
      <c r="I639" s="495"/>
      <c r="J639" s="407"/>
      <c r="K639" s="407"/>
      <c r="L639" s="496"/>
      <c r="M639" s="424"/>
      <c r="N639" s="408"/>
    </row>
    <row r="640" spans="1:14" ht="12.75" hidden="1" customHeight="1" thickBot="1">
      <c r="A640" s="425"/>
      <c r="B640" s="425"/>
      <c r="C640" s="425"/>
      <c r="D640" s="425"/>
      <c r="E640" s="425"/>
      <c r="F640" s="425"/>
      <c r="G640" s="425"/>
      <c r="H640" s="1397">
        <f>+'SAISIE POUR G50'!X79</f>
        <v>0</v>
      </c>
      <c r="I640" s="1397"/>
      <c r="J640" s="1397"/>
      <c r="K640" s="1397"/>
      <c r="L640" s="425"/>
      <c r="M640" s="425"/>
      <c r="N640" s="408"/>
    </row>
    <row r="641" spans="1:14" ht="15" hidden="1">
      <c r="A641" s="1826" t="s">
        <v>439</v>
      </c>
      <c r="B641" s="1827"/>
      <c r="C641" s="1827"/>
      <c r="D641" s="1827"/>
      <c r="E641" s="1827"/>
      <c r="F641" s="1827"/>
      <c r="G641" s="1827"/>
      <c r="H641" s="1827"/>
      <c r="I641" s="1827"/>
      <c r="J641" s="497">
        <f>+'SAISIE POUR G50'!AA70</f>
        <v>0.02</v>
      </c>
      <c r="K641" s="498"/>
      <c r="L641" s="499"/>
      <c r="M641" s="425"/>
      <c r="N641" s="408"/>
    </row>
    <row r="642" spans="1:14" ht="12" hidden="1" customHeight="1">
      <c r="A642" s="1317" t="s">
        <v>251</v>
      </c>
      <c r="B642" s="1318"/>
      <c r="C642" s="500"/>
      <c r="D642" s="501"/>
      <c r="E642" s="458" t="s">
        <v>252</v>
      </c>
      <c r="F642" s="501"/>
      <c r="G642" s="501"/>
      <c r="H642" s="502"/>
      <c r="I642" s="1325" t="s">
        <v>253</v>
      </c>
      <c r="J642" s="1326"/>
      <c r="K642" s="1300" t="s">
        <v>254</v>
      </c>
      <c r="L642" s="1288"/>
      <c r="M642" s="425"/>
      <c r="N642" s="408"/>
    </row>
    <row r="643" spans="1:14" ht="12" hidden="1" customHeight="1">
      <c r="A643" s="503"/>
      <c r="B643" s="504"/>
      <c r="C643" s="505"/>
      <c r="D643" s="506"/>
      <c r="E643" s="506"/>
      <c r="F643" s="506"/>
      <c r="G643" s="506"/>
      <c r="H643" s="507"/>
      <c r="I643" s="508" t="s">
        <v>255</v>
      </c>
      <c r="J643" s="509" t="s">
        <v>82</v>
      </c>
      <c r="K643" s="1301" t="s">
        <v>256</v>
      </c>
      <c r="L643" s="1302"/>
      <c r="M643" s="425"/>
      <c r="N643" s="408"/>
    </row>
    <row r="644" spans="1:14" ht="12.75" hidden="1" customHeight="1">
      <c r="A644" s="1359" t="s">
        <v>257</v>
      </c>
      <c r="B644" s="1360"/>
      <c r="C644" s="1393" t="s">
        <v>430</v>
      </c>
      <c r="D644" s="1368"/>
      <c r="E644" s="1368"/>
      <c r="F644" s="1368"/>
      <c r="G644" s="1368"/>
      <c r="H644" s="510">
        <f>+'SAISIE POUR G50'!Y70</f>
        <v>0.5</v>
      </c>
      <c r="I644" s="511">
        <f>+'SAISIE POUR G50'!Z70</f>
        <v>0</v>
      </c>
      <c r="J644" s="512">
        <f>I644-(I644*H644)</f>
        <v>0</v>
      </c>
      <c r="K644" s="1298">
        <f>ROUNDDOWN(J644*J641,0)</f>
        <v>0</v>
      </c>
      <c r="L644" s="1299"/>
      <c r="M644" s="425"/>
      <c r="N644" s="408"/>
    </row>
    <row r="645" spans="1:14" ht="12.75" hidden="1" customHeight="1">
      <c r="A645" s="1319" t="s">
        <v>259</v>
      </c>
      <c r="B645" s="1318"/>
      <c r="C645" s="1296" t="s">
        <v>419</v>
      </c>
      <c r="D645" s="1297"/>
      <c r="E645" s="1297"/>
      <c r="F645" s="1297"/>
      <c r="G645" s="1297"/>
      <c r="H645" s="510">
        <f>+'SAISIE POUR G50'!Y71</f>
        <v>0.25</v>
      </c>
      <c r="I645" s="511">
        <f>+'SAISIE POUR G50'!Z71</f>
        <v>0</v>
      </c>
      <c r="J645" s="512">
        <f>I645-(I645*H645)</f>
        <v>0</v>
      </c>
      <c r="K645" s="1298">
        <f>ROUNDDOWN(J645*J641,0)</f>
        <v>0</v>
      </c>
      <c r="L645" s="1299"/>
      <c r="M645" s="425"/>
      <c r="N645" s="408"/>
    </row>
    <row r="646" spans="1:14" ht="12.75" hidden="1" customHeight="1">
      <c r="A646" s="1319" t="s">
        <v>260</v>
      </c>
      <c r="B646" s="1318"/>
      <c r="C646" s="1296" t="s">
        <v>261</v>
      </c>
      <c r="D646" s="1297"/>
      <c r="E646" s="1297"/>
      <c r="F646" s="1297"/>
      <c r="G646" s="1297"/>
      <c r="H646" s="513"/>
      <c r="I646" s="511">
        <f>+'SAISIE POUR G50'!Z72</f>
        <v>0</v>
      </c>
      <c r="J646" s="512">
        <f>I646</f>
        <v>0</v>
      </c>
      <c r="K646" s="1298">
        <f>ROUNDDOWN(J646*J641,0)</f>
        <v>0</v>
      </c>
      <c r="L646" s="1299"/>
      <c r="M646" s="425"/>
      <c r="N646" s="408"/>
    </row>
    <row r="647" spans="1:14" ht="12.75" hidden="1" customHeight="1">
      <c r="A647" s="1319" t="s">
        <v>262</v>
      </c>
      <c r="B647" s="1318"/>
      <c r="C647" s="1296" t="s">
        <v>263</v>
      </c>
      <c r="D647" s="1297"/>
      <c r="E647" s="1297"/>
      <c r="F647" s="1297"/>
      <c r="G647" s="1297"/>
      <c r="H647" s="513"/>
      <c r="I647" s="511">
        <f>+'SAISIE POUR G50'!Z73</f>
        <v>0</v>
      </c>
      <c r="J647" s="512">
        <f>I647</f>
        <v>0</v>
      </c>
      <c r="K647" s="1298">
        <f>ROUNDDOWN(J647*H647,0)</f>
        <v>0</v>
      </c>
      <c r="L647" s="1299"/>
      <c r="M647" s="425"/>
      <c r="N647" s="408"/>
    </row>
    <row r="648" spans="1:14" ht="12.75" hidden="1" customHeight="1">
      <c r="A648" s="1319" t="s">
        <v>264</v>
      </c>
      <c r="B648" s="1318"/>
      <c r="C648" s="1296" t="s">
        <v>432</v>
      </c>
      <c r="D648" s="1297"/>
      <c r="E648" s="1297"/>
      <c r="F648" s="1297"/>
      <c r="G648" s="1297"/>
      <c r="H648" s="513"/>
      <c r="I648" s="511">
        <f>+'SAISIE POUR G50'!Z74</f>
        <v>0</v>
      </c>
      <c r="J648" s="512">
        <f>I648</f>
        <v>0</v>
      </c>
      <c r="K648" s="1298">
        <f>ROUNDDOWN(J648*J641,0)</f>
        <v>0</v>
      </c>
      <c r="L648" s="1299"/>
      <c r="M648" s="425"/>
      <c r="N648" s="408"/>
    </row>
    <row r="649" spans="1:14" ht="13.5" hidden="1" customHeight="1" thickBot="1">
      <c r="A649" s="514">
        <v>1</v>
      </c>
      <c r="B649" s="1338" t="s">
        <v>266</v>
      </c>
      <c r="C649" s="1339"/>
      <c r="D649" s="1339"/>
      <c r="E649" s="1339"/>
      <c r="F649" s="1340"/>
      <c r="G649" s="515"/>
      <c r="H649" s="516" t="s">
        <v>267</v>
      </c>
      <c r="I649" s="517">
        <f>SUM(I644:I648)</f>
        <v>0</v>
      </c>
      <c r="J649" s="517">
        <f>SUM(J644:J648)</f>
        <v>0</v>
      </c>
      <c r="K649" s="1311" t="str">
        <f>IF(SUM(K644:L648)&gt;0,ROUNDDOWN(SUM(K644:L648),0),"NEANT")</f>
        <v>NEANT</v>
      </c>
      <c r="L649" s="1312"/>
      <c r="M649" s="425"/>
      <c r="N649" s="408"/>
    </row>
    <row r="650" spans="1:14" ht="9.75" hidden="1" customHeight="1" thickBot="1">
      <c r="A650" s="518"/>
      <c r="B650" s="518"/>
      <c r="C650" s="519"/>
      <c r="D650" s="518"/>
      <c r="E650" s="518"/>
      <c r="F650" s="518"/>
      <c r="G650" s="518"/>
      <c r="H650" s="518"/>
      <c r="I650" s="518"/>
      <c r="J650" s="518"/>
      <c r="K650" s="518"/>
      <c r="L650" s="520"/>
      <c r="M650" s="425"/>
      <c r="N650" s="408"/>
    </row>
    <row r="651" spans="1:14" ht="15" hidden="1">
      <c r="A651" s="1351" t="s">
        <v>277</v>
      </c>
      <c r="B651" s="1352"/>
      <c r="C651" s="1352"/>
      <c r="D651" s="1352"/>
      <c r="E651" s="1352"/>
      <c r="F651" s="1352"/>
      <c r="G651" s="1352"/>
      <c r="H651" s="1352"/>
      <c r="I651" s="1352"/>
      <c r="J651" s="1352"/>
      <c r="K651" s="1352"/>
      <c r="L651" s="1353"/>
      <c r="M651" s="425"/>
      <c r="N651" s="408"/>
    </row>
    <row r="652" spans="1:14" hidden="1">
      <c r="A652" s="1370" t="s">
        <v>251</v>
      </c>
      <c r="B652" s="1371"/>
      <c r="C652" s="1387" t="s">
        <v>278</v>
      </c>
      <c r="D652" s="1388"/>
      <c r="E652" s="1253"/>
      <c r="F652" s="1253"/>
      <c r="G652" s="1253"/>
      <c r="H652" s="1253"/>
      <c r="I652" s="1389"/>
      <c r="J652" s="521" t="s">
        <v>420</v>
      </c>
      <c r="K652" s="522" t="s">
        <v>80</v>
      </c>
      <c r="L652" s="523" t="s">
        <v>168</v>
      </c>
      <c r="M652" s="425"/>
      <c r="N652" s="408"/>
    </row>
    <row r="653" spans="1:14" ht="12.75" hidden="1" customHeight="1">
      <c r="A653" s="1349" t="s">
        <v>281</v>
      </c>
      <c r="B653" s="1350"/>
      <c r="C653" s="1367" t="s">
        <v>421</v>
      </c>
      <c r="D653" s="1368"/>
      <c r="E653" s="1368"/>
      <c r="F653" s="1368"/>
      <c r="G653" s="1368"/>
      <c r="H653" s="1368"/>
      <c r="I653" s="1369"/>
      <c r="J653" s="600">
        <v>0</v>
      </c>
      <c r="K653" s="601" t="s">
        <v>165</v>
      </c>
      <c r="L653" s="602">
        <v>0</v>
      </c>
      <c r="M653" s="425"/>
      <c r="N653" s="408"/>
    </row>
    <row r="654" spans="1:14" ht="12.75" hidden="1" customHeight="1">
      <c r="A654" s="1343" t="s">
        <v>285</v>
      </c>
      <c r="B654" s="1344"/>
      <c r="C654" s="1382" t="s">
        <v>422</v>
      </c>
      <c r="D654" s="1297"/>
      <c r="E654" s="1297"/>
      <c r="F654" s="1297"/>
      <c r="G654" s="1297"/>
      <c r="H654" s="1297"/>
      <c r="I654" s="1383"/>
      <c r="J654" s="600">
        <v>0</v>
      </c>
      <c r="K654" s="603">
        <f>'SAISIE POUR G50'!E698</f>
        <v>0</v>
      </c>
      <c r="L654" s="604">
        <v>0</v>
      </c>
      <c r="M654" s="425"/>
      <c r="N654" s="408"/>
    </row>
    <row r="655" spans="1:14" ht="12.75" hidden="1" customHeight="1">
      <c r="A655" s="1343" t="s">
        <v>286</v>
      </c>
      <c r="B655" s="1344"/>
      <c r="C655" s="1372" t="s">
        <v>423</v>
      </c>
      <c r="D655" s="1373"/>
      <c r="E655" s="1373"/>
      <c r="F655" s="1373"/>
      <c r="G655" s="1373"/>
      <c r="H655" s="1373"/>
      <c r="I655" s="1374"/>
      <c r="J655" s="600">
        <v>0</v>
      </c>
      <c r="K655" s="603">
        <v>0.24</v>
      </c>
      <c r="L655" s="604">
        <v>0</v>
      </c>
      <c r="M655" s="425"/>
      <c r="N655" s="408"/>
    </row>
    <row r="656" spans="1:14" ht="16.5" hidden="1" thickBot="1">
      <c r="A656" s="528">
        <v>3</v>
      </c>
      <c r="B656" s="1384" t="s">
        <v>288</v>
      </c>
      <c r="C656" s="1385"/>
      <c r="D656" s="1385"/>
      <c r="E656" s="1385"/>
      <c r="F656" s="1385"/>
      <c r="G656" s="1385"/>
      <c r="H656" s="1386"/>
      <c r="I656" s="529" t="s">
        <v>289</v>
      </c>
      <c r="J656" s="530">
        <f>SUM(J653:J655)</f>
        <v>0</v>
      </c>
      <c r="K656" s="531"/>
      <c r="L656" s="532" t="str">
        <f>IF(SUM(L653:L655)&gt;0,ROUNDDOWN(SUM(L653:L655),0),"NEANT")</f>
        <v>NEANT</v>
      </c>
      <c r="M656" s="425"/>
      <c r="N656" s="408"/>
    </row>
    <row r="657" spans="1:14" ht="6.75" hidden="1" customHeight="1" thickBot="1">
      <c r="A657" s="425"/>
      <c r="B657" s="425"/>
      <c r="C657" s="425"/>
      <c r="D657" s="425"/>
      <c r="E657" s="425"/>
      <c r="F657" s="425"/>
      <c r="G657" s="425"/>
      <c r="H657" s="425"/>
      <c r="I657" s="425"/>
      <c r="J657" s="425"/>
      <c r="K657" s="425"/>
      <c r="L657" s="425"/>
      <c r="M657" s="425"/>
      <c r="N657" s="408"/>
    </row>
    <row r="658" spans="1:14" hidden="1">
      <c r="A658" s="559"/>
      <c r="B658" s="560"/>
      <c r="C658" s="560" t="s">
        <v>297</v>
      </c>
      <c r="D658" s="560"/>
      <c r="E658" s="560"/>
      <c r="F658" s="561"/>
      <c r="G658" s="1313" t="s">
        <v>298</v>
      </c>
      <c r="H658" s="1320"/>
      <c r="I658" s="1321"/>
      <c r="J658" s="1390" t="s">
        <v>299</v>
      </c>
      <c r="K658" s="1390"/>
      <c r="L658" s="1391" t="s">
        <v>300</v>
      </c>
      <c r="M658" s="1392"/>
      <c r="N658" s="408"/>
    </row>
    <row r="659" spans="1:14" ht="11.25" hidden="1" customHeight="1">
      <c r="A659" s="565"/>
      <c r="B659" s="563"/>
      <c r="C659" s="563"/>
      <c r="D659" s="563"/>
      <c r="E659" s="1364" t="str">
        <f>"            -"</f>
        <v xml:space="preserve">            -</v>
      </c>
      <c r="F659" s="1362"/>
      <c r="G659" s="563"/>
      <c r="H659" s="566"/>
      <c r="I659" s="599"/>
      <c r="J659" s="1361" t="s">
        <v>424</v>
      </c>
      <c r="K659" s="1362"/>
      <c r="L659" s="1409" t="s">
        <v>301</v>
      </c>
      <c r="M659" s="1410"/>
      <c r="N659" s="408"/>
    </row>
    <row r="660" spans="1:14" ht="13.5" hidden="1" customHeight="1">
      <c r="A660" s="540" t="s">
        <v>302</v>
      </c>
      <c r="B660" s="541"/>
      <c r="C660" s="542" t="s">
        <v>303</v>
      </c>
      <c r="D660" s="543"/>
      <c r="E660" s="1365" t="str">
        <f>IF($K649="NEANT",E659,$K649)</f>
        <v xml:space="preserve">            -</v>
      </c>
      <c r="F660" s="1366"/>
      <c r="G660" s="541"/>
      <c r="H660" s="541" t="s">
        <v>304</v>
      </c>
      <c r="I660" s="544"/>
      <c r="J660" s="1327" t="s">
        <v>305</v>
      </c>
      <c r="K660" s="1307"/>
      <c r="L660" s="1308" t="s">
        <v>306</v>
      </c>
      <c r="M660" s="1285"/>
      <c r="N660" s="408"/>
    </row>
    <row r="661" spans="1:14" ht="13.5" hidden="1" customHeight="1">
      <c r="A661" s="540"/>
      <c r="B661" s="541"/>
      <c r="C661" s="542"/>
      <c r="D661" s="545"/>
      <c r="E661" s="1380"/>
      <c r="F661" s="1381"/>
      <c r="G661" s="541"/>
      <c r="H661" s="541" t="s">
        <v>309</v>
      </c>
      <c r="I661" s="544"/>
      <c r="J661" s="1327" t="s">
        <v>425</v>
      </c>
      <c r="K661" s="1307"/>
      <c r="L661" s="1336" t="s">
        <v>310</v>
      </c>
      <c r="M661" s="1285"/>
      <c r="N661" s="408"/>
    </row>
    <row r="662" spans="1:14" ht="13.5" hidden="1" customHeight="1">
      <c r="A662" s="540" t="s">
        <v>314</v>
      </c>
      <c r="B662" s="541"/>
      <c r="C662" s="542" t="s">
        <v>315</v>
      </c>
      <c r="D662" s="543"/>
      <c r="E662" s="1334">
        <f>L653</f>
        <v>0</v>
      </c>
      <c r="F662" s="1335"/>
      <c r="G662" s="541"/>
      <c r="H662" s="541" t="s">
        <v>311</v>
      </c>
      <c r="I662" s="539"/>
      <c r="J662" s="1327" t="s">
        <v>426</v>
      </c>
      <c r="K662" s="1307"/>
      <c r="L662" s="1308" t="s">
        <v>313</v>
      </c>
      <c r="M662" s="1285"/>
      <c r="N662" s="408"/>
    </row>
    <row r="663" spans="1:14" ht="13.5" hidden="1" customHeight="1">
      <c r="A663" s="540" t="s">
        <v>427</v>
      </c>
      <c r="B663" s="541"/>
      <c r="C663" s="542" t="s">
        <v>318</v>
      </c>
      <c r="D663" s="545"/>
      <c r="E663" s="1380">
        <f>L654</f>
        <v>0</v>
      </c>
      <c r="F663" s="1381"/>
      <c r="G663" s="541"/>
      <c r="H663" s="541" t="s">
        <v>316</v>
      </c>
      <c r="I663" s="544"/>
      <c r="J663" s="1327" t="s">
        <v>320</v>
      </c>
      <c r="K663" s="1307"/>
      <c r="L663" s="1308" t="s">
        <v>313</v>
      </c>
      <c r="M663" s="1285"/>
      <c r="N663" s="408"/>
    </row>
    <row r="664" spans="1:14" ht="13.5" hidden="1" customHeight="1">
      <c r="A664" s="540" t="s">
        <v>428</v>
      </c>
      <c r="B664" s="541"/>
      <c r="C664" s="542" t="s">
        <v>322</v>
      </c>
      <c r="D664" s="545"/>
      <c r="E664" s="1334">
        <f>L655</f>
        <v>0</v>
      </c>
      <c r="F664" s="1335"/>
      <c r="G664" s="544"/>
      <c r="H664" s="546" t="s">
        <v>319</v>
      </c>
      <c r="I664" s="547">
        <f>IDENTIFICATION!D290</f>
        <v>0</v>
      </c>
      <c r="J664" s="1332" t="s">
        <v>324</v>
      </c>
      <c r="K664" s="1333"/>
      <c r="L664" s="1308" t="s">
        <v>313</v>
      </c>
      <c r="M664" s="1285"/>
      <c r="N664" s="408"/>
    </row>
    <row r="665" spans="1:14" ht="12.75" hidden="1" customHeight="1">
      <c r="A665" s="540"/>
      <c r="B665" s="541"/>
      <c r="C665" s="542"/>
      <c r="D665" s="548"/>
      <c r="E665" s="1345"/>
      <c r="F665" s="1346"/>
      <c r="G665" s="549"/>
      <c r="H665" s="546" t="s">
        <v>323</v>
      </c>
      <c r="I665" s="550">
        <f ca="1">TODAY()</f>
        <v>44498</v>
      </c>
      <c r="J665" s="1332" t="s">
        <v>327</v>
      </c>
      <c r="K665" s="1333"/>
      <c r="L665" s="1308" t="s">
        <v>313</v>
      </c>
      <c r="M665" s="1285"/>
      <c r="N665" s="408"/>
    </row>
    <row r="666" spans="1:14" ht="12.75" hidden="1" customHeight="1">
      <c r="A666" s="540"/>
      <c r="B666" s="541"/>
      <c r="C666" s="542"/>
      <c r="D666" s="537"/>
      <c r="E666" s="1294"/>
      <c r="F666" s="1295"/>
      <c r="G666" s="541"/>
      <c r="H666" s="541" t="s">
        <v>328</v>
      </c>
      <c r="I666" s="544"/>
      <c r="J666" s="1330" t="s">
        <v>431</v>
      </c>
      <c r="K666" s="1331"/>
      <c r="L666" s="1308" t="s">
        <v>313</v>
      </c>
      <c r="M666" s="1285"/>
      <c r="N666" s="408"/>
    </row>
    <row r="667" spans="1:14" ht="12.75" hidden="1" customHeight="1">
      <c r="A667" s="540"/>
      <c r="B667" s="541"/>
      <c r="C667" s="542"/>
      <c r="D667" s="537"/>
      <c r="E667" s="1294"/>
      <c r="F667" s="1295"/>
      <c r="G667" s="541"/>
      <c r="I667" s="539"/>
      <c r="J667" s="1330" t="s">
        <v>332</v>
      </c>
      <c r="K667" s="1331"/>
      <c r="L667" s="1308" t="s">
        <v>313</v>
      </c>
      <c r="M667" s="1285"/>
      <c r="N667" s="408"/>
    </row>
    <row r="668" spans="1:14" ht="12.75" hidden="1" customHeight="1">
      <c r="A668" s="540"/>
      <c r="B668" s="541"/>
      <c r="C668" s="542"/>
      <c r="D668" s="537"/>
      <c r="E668" s="1328"/>
      <c r="F668" s="1329"/>
      <c r="G668" s="537"/>
      <c r="H668" s="541"/>
      <c r="I668" s="544"/>
      <c r="J668" s="1327" t="s">
        <v>335</v>
      </c>
      <c r="K668" s="1307"/>
      <c r="L668" s="1308" t="s">
        <v>313</v>
      </c>
      <c r="M668" s="1285"/>
      <c r="N668" s="408"/>
    </row>
    <row r="669" spans="1:14" ht="12.75" hidden="1" customHeight="1">
      <c r="A669" s="540"/>
      <c r="E669" s="1328"/>
      <c r="F669" s="1329"/>
      <c r="G669" s="537"/>
      <c r="H669" s="541"/>
      <c r="I669" s="544"/>
      <c r="J669" s="1327" t="s">
        <v>338</v>
      </c>
      <c r="K669" s="1307"/>
      <c r="L669" s="1308" t="s">
        <v>313</v>
      </c>
      <c r="M669" s="1285"/>
      <c r="N669" s="408"/>
    </row>
    <row r="670" spans="1:14" ht="12.75" hidden="1" customHeight="1">
      <c r="A670" s="540"/>
      <c r="B670" s="1240" t="s">
        <v>341</v>
      </c>
      <c r="C670" s="1394"/>
      <c r="D670" s="1290"/>
      <c r="E670" s="1395" t="str">
        <f>IF(SUM(E660:F665)&gt;0,ROUNDDOWN(SUM(E660:F665),0),"NEANT")</f>
        <v>NEANT</v>
      </c>
      <c r="F670" s="1396"/>
      <c r="G670" s="537"/>
      <c r="H670" s="541"/>
      <c r="I670" s="544"/>
      <c r="J670" s="1327" t="s">
        <v>340</v>
      </c>
      <c r="K670" s="1307"/>
      <c r="L670" s="1308" t="s">
        <v>313</v>
      </c>
      <c r="M670" s="1285"/>
      <c r="N670" s="408"/>
    </row>
    <row r="671" spans="1:14" ht="10.5" hidden="1" customHeight="1">
      <c r="A671" s="540"/>
      <c r="B671" s="541"/>
      <c r="C671" s="541"/>
      <c r="D671" s="541"/>
      <c r="E671" s="551"/>
      <c r="F671" s="552"/>
      <c r="G671" s="537" t="s">
        <v>339</v>
      </c>
      <c r="H671" s="541"/>
      <c r="I671" s="544"/>
      <c r="J671" s="553"/>
      <c r="K671" s="554"/>
      <c r="L671" s="1308" t="s">
        <v>313</v>
      </c>
      <c r="M671" s="1285"/>
      <c r="N671" s="408"/>
    </row>
    <row r="672" spans="1:14" ht="10.5" hidden="1" customHeight="1" thickBot="1">
      <c r="A672" s="577"/>
      <c r="B672" s="578"/>
      <c r="C672" s="490"/>
      <c r="D672" s="595"/>
      <c r="E672" s="1398"/>
      <c r="F672" s="1399"/>
      <c r="G672" s="580"/>
      <c r="H672" s="581"/>
      <c r="I672" s="582"/>
      <c r="J672" s="1322"/>
      <c r="K672" s="1323"/>
      <c r="L672" s="1309"/>
      <c r="M672" s="1310"/>
      <c r="N672" s="408"/>
    </row>
    <row r="673" spans="1:14" hidden="1">
      <c r="A673" s="408"/>
      <c r="B673" s="408"/>
      <c r="C673" s="408"/>
      <c r="D673" s="408"/>
      <c r="E673" s="408"/>
      <c r="F673" s="408"/>
      <c r="G673" s="408"/>
      <c r="H673" s="408"/>
      <c r="I673" s="408"/>
      <c r="J673" s="408"/>
      <c r="K673" s="408"/>
      <c r="L673" s="408"/>
      <c r="M673" s="408"/>
      <c r="N673" s="408"/>
    </row>
  </sheetData>
  <sheetProtection password="C7AA" sheet="1" objects="1" scenarios="1" formatCells="0" formatColumns="0"/>
  <mergeCells count="1407">
    <mergeCell ref="E669:F669"/>
    <mergeCell ref="J669:K669"/>
    <mergeCell ref="L669:M669"/>
    <mergeCell ref="B670:D670"/>
    <mergeCell ref="E670:F670"/>
    <mergeCell ref="J670:K670"/>
    <mergeCell ref="L670:M670"/>
    <mergeCell ref="L671:M671"/>
    <mergeCell ref="E672:F672"/>
    <mergeCell ref="J672:K672"/>
    <mergeCell ref="L672:M672"/>
    <mergeCell ref="E666:F666"/>
    <mergeCell ref="J666:K666"/>
    <mergeCell ref="L666:M666"/>
    <mergeCell ref="E667:F667"/>
    <mergeCell ref="J667:K667"/>
    <mergeCell ref="L667:M667"/>
    <mergeCell ref="E668:F668"/>
    <mergeCell ref="J668:K668"/>
    <mergeCell ref="L668:M668"/>
    <mergeCell ref="E663:F663"/>
    <mergeCell ref="J663:K663"/>
    <mergeCell ref="L663:M663"/>
    <mergeCell ref="E664:F664"/>
    <mergeCell ref="J664:K664"/>
    <mergeCell ref="L664:M664"/>
    <mergeCell ref="E665:F665"/>
    <mergeCell ref="J665:K665"/>
    <mergeCell ref="L665:M665"/>
    <mergeCell ref="E660:F660"/>
    <mergeCell ref="J660:K660"/>
    <mergeCell ref="L660:M660"/>
    <mergeCell ref="E661:F661"/>
    <mergeCell ref="J661:K661"/>
    <mergeCell ref="L661:M661"/>
    <mergeCell ref="E662:F662"/>
    <mergeCell ref="J662:K662"/>
    <mergeCell ref="L662:M662"/>
    <mergeCell ref="A654:B654"/>
    <mergeCell ref="C654:I654"/>
    <mergeCell ref="A655:B655"/>
    <mergeCell ref="C655:I655"/>
    <mergeCell ref="B656:H656"/>
    <mergeCell ref="G658:I658"/>
    <mergeCell ref="J658:K658"/>
    <mergeCell ref="L658:M658"/>
    <mergeCell ref="E659:F659"/>
    <mergeCell ref="J659:K659"/>
    <mergeCell ref="L659:M659"/>
    <mergeCell ref="A648:B648"/>
    <mergeCell ref="C648:G648"/>
    <mergeCell ref="K648:L648"/>
    <mergeCell ref="B649:F649"/>
    <mergeCell ref="K649:L649"/>
    <mergeCell ref="A651:L651"/>
    <mergeCell ref="A652:B652"/>
    <mergeCell ref="C652:I652"/>
    <mergeCell ref="A653:B653"/>
    <mergeCell ref="C653:I653"/>
    <mergeCell ref="A645:B645"/>
    <mergeCell ref="C645:G645"/>
    <mergeCell ref="K645:L645"/>
    <mergeCell ref="A646:B646"/>
    <mergeCell ref="C646:G646"/>
    <mergeCell ref="K646:L646"/>
    <mergeCell ref="A647:B647"/>
    <mergeCell ref="C647:G647"/>
    <mergeCell ref="K647:L647"/>
    <mergeCell ref="B638:D638"/>
    <mergeCell ref="B639:D639"/>
    <mergeCell ref="H640:K640"/>
    <mergeCell ref="A641:I641"/>
    <mergeCell ref="A642:B642"/>
    <mergeCell ref="I642:J642"/>
    <mergeCell ref="K642:L642"/>
    <mergeCell ref="K643:L643"/>
    <mergeCell ref="A644:B644"/>
    <mergeCell ref="C644:G644"/>
    <mergeCell ref="K644:L644"/>
    <mergeCell ref="B633:C633"/>
    <mergeCell ref="D634:F634"/>
    <mergeCell ref="I634:K634"/>
    <mergeCell ref="B635:C635"/>
    <mergeCell ref="D635:F635"/>
    <mergeCell ref="B636:C636"/>
    <mergeCell ref="I636:J636"/>
    <mergeCell ref="B637:D637"/>
    <mergeCell ref="I637:K637"/>
    <mergeCell ref="H628:K628"/>
    <mergeCell ref="A629:C629"/>
    <mergeCell ref="H629:K629"/>
    <mergeCell ref="A630:C630"/>
    <mergeCell ref="H630:K630"/>
    <mergeCell ref="B631:C631"/>
    <mergeCell ref="E631:F631"/>
    <mergeCell ref="H631:K631"/>
    <mergeCell ref="A632:C632"/>
    <mergeCell ref="H632:K632"/>
    <mergeCell ref="E623:F623"/>
    <mergeCell ref="J623:K623"/>
    <mergeCell ref="L623:M623"/>
    <mergeCell ref="B624:D624"/>
    <mergeCell ref="E624:F624"/>
    <mergeCell ref="J624:K624"/>
    <mergeCell ref="L624:M624"/>
    <mergeCell ref="L625:M625"/>
    <mergeCell ref="E626:F626"/>
    <mergeCell ref="J626:K626"/>
    <mergeCell ref="L626:M626"/>
    <mergeCell ref="E620:F620"/>
    <mergeCell ref="J620:K620"/>
    <mergeCell ref="L620:M620"/>
    <mergeCell ref="E621:F621"/>
    <mergeCell ref="J621:K621"/>
    <mergeCell ref="L621:M621"/>
    <mergeCell ref="E622:F622"/>
    <mergeCell ref="J622:K622"/>
    <mergeCell ref="L622:M622"/>
    <mergeCell ref="E617:F617"/>
    <mergeCell ref="J617:K617"/>
    <mergeCell ref="L617:M617"/>
    <mergeCell ref="E618:F618"/>
    <mergeCell ref="J618:K618"/>
    <mergeCell ref="L618:M618"/>
    <mergeCell ref="E619:F619"/>
    <mergeCell ref="J619:K619"/>
    <mergeCell ref="L619:M619"/>
    <mergeCell ref="E614:F614"/>
    <mergeCell ref="J614:K614"/>
    <mergeCell ref="L614:M614"/>
    <mergeCell ref="E615:F615"/>
    <mergeCell ref="J615:K615"/>
    <mergeCell ref="L615:M615"/>
    <mergeCell ref="E616:F616"/>
    <mergeCell ref="J616:K616"/>
    <mergeCell ref="L616:M616"/>
    <mergeCell ref="A608:B608"/>
    <mergeCell ref="C608:I608"/>
    <mergeCell ref="A609:B609"/>
    <mergeCell ref="C609:I609"/>
    <mergeCell ref="B610:H610"/>
    <mergeCell ref="G612:I612"/>
    <mergeCell ref="J612:K612"/>
    <mergeCell ref="L612:M612"/>
    <mergeCell ref="E613:F613"/>
    <mergeCell ref="J613:K613"/>
    <mergeCell ref="L613:M613"/>
    <mergeCell ref="A602:B602"/>
    <mergeCell ref="C602:G602"/>
    <mergeCell ref="K602:L602"/>
    <mergeCell ref="B603:F603"/>
    <mergeCell ref="K603:L603"/>
    <mergeCell ref="A605:L605"/>
    <mergeCell ref="A606:B606"/>
    <mergeCell ref="C606:I606"/>
    <mergeCell ref="A607:B607"/>
    <mergeCell ref="C607:I607"/>
    <mergeCell ref="A599:B599"/>
    <mergeCell ref="C599:G599"/>
    <mergeCell ref="K599:L599"/>
    <mergeCell ref="A600:B600"/>
    <mergeCell ref="C600:G600"/>
    <mergeCell ref="K600:L600"/>
    <mergeCell ref="A601:B601"/>
    <mergeCell ref="C601:G601"/>
    <mergeCell ref="K601:L601"/>
    <mergeCell ref="B592:D592"/>
    <mergeCell ref="B593:D593"/>
    <mergeCell ref="H594:K594"/>
    <mergeCell ref="A595:I595"/>
    <mergeCell ref="A596:B596"/>
    <mergeCell ref="I596:J596"/>
    <mergeCell ref="K596:L596"/>
    <mergeCell ref="K597:L597"/>
    <mergeCell ref="A598:B598"/>
    <mergeCell ref="C598:G598"/>
    <mergeCell ref="K598:L598"/>
    <mergeCell ref="B587:C587"/>
    <mergeCell ref="D588:F588"/>
    <mergeCell ref="I588:K588"/>
    <mergeCell ref="B589:C589"/>
    <mergeCell ref="D589:F589"/>
    <mergeCell ref="B590:C590"/>
    <mergeCell ref="I590:J590"/>
    <mergeCell ref="B591:D591"/>
    <mergeCell ref="I591:K591"/>
    <mergeCell ref="H582:K582"/>
    <mergeCell ref="A583:C583"/>
    <mergeCell ref="H583:K583"/>
    <mergeCell ref="A584:C584"/>
    <mergeCell ref="H584:K584"/>
    <mergeCell ref="B585:C585"/>
    <mergeCell ref="E585:F585"/>
    <mergeCell ref="H585:K585"/>
    <mergeCell ref="A586:C586"/>
    <mergeCell ref="H586:K586"/>
    <mergeCell ref="E577:F577"/>
    <mergeCell ref="J577:K577"/>
    <mergeCell ref="L577:M577"/>
    <mergeCell ref="B578:D578"/>
    <mergeCell ref="E578:F578"/>
    <mergeCell ref="J578:K578"/>
    <mergeCell ref="L578:M578"/>
    <mergeCell ref="L579:M579"/>
    <mergeCell ref="E580:F580"/>
    <mergeCell ref="J580:K580"/>
    <mergeCell ref="L580:M580"/>
    <mergeCell ref="E574:F574"/>
    <mergeCell ref="J574:K574"/>
    <mergeCell ref="L574:M574"/>
    <mergeCell ref="E575:F575"/>
    <mergeCell ref="J575:K575"/>
    <mergeCell ref="L575:M575"/>
    <mergeCell ref="E576:F576"/>
    <mergeCell ref="J576:K576"/>
    <mergeCell ref="L576:M576"/>
    <mergeCell ref="E571:F571"/>
    <mergeCell ref="J571:K571"/>
    <mergeCell ref="L571:M571"/>
    <mergeCell ref="E572:F572"/>
    <mergeCell ref="J572:K572"/>
    <mergeCell ref="L572:M572"/>
    <mergeCell ref="E573:F573"/>
    <mergeCell ref="J573:K573"/>
    <mergeCell ref="L573:M573"/>
    <mergeCell ref="E568:F568"/>
    <mergeCell ref="J568:K568"/>
    <mergeCell ref="L568:M568"/>
    <mergeCell ref="E569:F569"/>
    <mergeCell ref="J569:K569"/>
    <mergeCell ref="L569:M569"/>
    <mergeCell ref="E570:F570"/>
    <mergeCell ref="J570:K570"/>
    <mergeCell ref="L570:M570"/>
    <mergeCell ref="A562:B562"/>
    <mergeCell ref="C562:I562"/>
    <mergeCell ref="A563:B563"/>
    <mergeCell ref="C563:I563"/>
    <mergeCell ref="B564:H564"/>
    <mergeCell ref="G566:I566"/>
    <mergeCell ref="J566:K566"/>
    <mergeCell ref="L566:M566"/>
    <mergeCell ref="E567:F567"/>
    <mergeCell ref="J567:K567"/>
    <mergeCell ref="L567:M567"/>
    <mergeCell ref="A556:B556"/>
    <mergeCell ref="C556:G556"/>
    <mergeCell ref="K556:L556"/>
    <mergeCell ref="B557:F557"/>
    <mergeCell ref="K557:L557"/>
    <mergeCell ref="A559:L559"/>
    <mergeCell ref="A560:B560"/>
    <mergeCell ref="C560:I560"/>
    <mergeCell ref="A561:B561"/>
    <mergeCell ref="C561:I561"/>
    <mergeCell ref="A553:B553"/>
    <mergeCell ref="C553:G553"/>
    <mergeCell ref="K553:L553"/>
    <mergeCell ref="A554:B554"/>
    <mergeCell ref="C554:G554"/>
    <mergeCell ref="K554:L554"/>
    <mergeCell ref="A555:B555"/>
    <mergeCell ref="C555:G555"/>
    <mergeCell ref="K555:L555"/>
    <mergeCell ref="B546:D546"/>
    <mergeCell ref="B547:D547"/>
    <mergeCell ref="H548:K548"/>
    <mergeCell ref="A549:I549"/>
    <mergeCell ref="A550:B550"/>
    <mergeCell ref="I550:J550"/>
    <mergeCell ref="K550:L550"/>
    <mergeCell ref="K551:L551"/>
    <mergeCell ref="A552:B552"/>
    <mergeCell ref="C552:G552"/>
    <mergeCell ref="K552:L552"/>
    <mergeCell ref="B541:C541"/>
    <mergeCell ref="D542:F542"/>
    <mergeCell ref="I542:K542"/>
    <mergeCell ref="B543:C543"/>
    <mergeCell ref="D543:F543"/>
    <mergeCell ref="B544:C544"/>
    <mergeCell ref="I544:J544"/>
    <mergeCell ref="B545:D545"/>
    <mergeCell ref="I545:K545"/>
    <mergeCell ref="H536:K536"/>
    <mergeCell ref="A537:C537"/>
    <mergeCell ref="H537:K537"/>
    <mergeCell ref="A538:C538"/>
    <mergeCell ref="H538:K538"/>
    <mergeCell ref="B539:C539"/>
    <mergeCell ref="E539:F539"/>
    <mergeCell ref="H539:K539"/>
    <mergeCell ref="A540:C540"/>
    <mergeCell ref="H540:K540"/>
    <mergeCell ref="E531:F531"/>
    <mergeCell ref="J531:K531"/>
    <mergeCell ref="L531:M531"/>
    <mergeCell ref="B532:D532"/>
    <mergeCell ref="E532:F532"/>
    <mergeCell ref="J532:K532"/>
    <mergeCell ref="L532:M532"/>
    <mergeCell ref="L533:M533"/>
    <mergeCell ref="E534:F534"/>
    <mergeCell ref="J534:K534"/>
    <mergeCell ref="L534:M534"/>
    <mergeCell ref="E528:F528"/>
    <mergeCell ref="J528:K528"/>
    <mergeCell ref="L528:M528"/>
    <mergeCell ref="E529:F529"/>
    <mergeCell ref="J529:K529"/>
    <mergeCell ref="L529:M529"/>
    <mergeCell ref="E530:F530"/>
    <mergeCell ref="J530:K530"/>
    <mergeCell ref="L530:M530"/>
    <mergeCell ref="E525:F525"/>
    <mergeCell ref="J525:K525"/>
    <mergeCell ref="L525:M525"/>
    <mergeCell ref="E526:F526"/>
    <mergeCell ref="J526:K526"/>
    <mergeCell ref="L526:M526"/>
    <mergeCell ref="E527:F527"/>
    <mergeCell ref="J527:K527"/>
    <mergeCell ref="L527:M527"/>
    <mergeCell ref="E522:F522"/>
    <mergeCell ref="J522:K522"/>
    <mergeCell ref="L522:M522"/>
    <mergeCell ref="E523:F523"/>
    <mergeCell ref="J523:K523"/>
    <mergeCell ref="L523:M523"/>
    <mergeCell ref="E524:F524"/>
    <mergeCell ref="J524:K524"/>
    <mergeCell ref="L524:M524"/>
    <mergeCell ref="A516:B516"/>
    <mergeCell ref="C516:I516"/>
    <mergeCell ref="A517:B517"/>
    <mergeCell ref="C517:I517"/>
    <mergeCell ref="B518:H518"/>
    <mergeCell ref="G520:I520"/>
    <mergeCell ref="J520:K520"/>
    <mergeCell ref="L520:M520"/>
    <mergeCell ref="E521:F521"/>
    <mergeCell ref="J521:K521"/>
    <mergeCell ref="L521:M521"/>
    <mergeCell ref="A510:B510"/>
    <mergeCell ref="C510:G510"/>
    <mergeCell ref="K510:L510"/>
    <mergeCell ref="B511:F511"/>
    <mergeCell ref="K511:L511"/>
    <mergeCell ref="A513:L513"/>
    <mergeCell ref="A514:B514"/>
    <mergeCell ref="C514:I514"/>
    <mergeCell ref="A515:B515"/>
    <mergeCell ref="C515:I515"/>
    <mergeCell ref="A507:B507"/>
    <mergeCell ref="C507:G507"/>
    <mergeCell ref="K507:L507"/>
    <mergeCell ref="A508:B508"/>
    <mergeCell ref="C508:G508"/>
    <mergeCell ref="K508:L508"/>
    <mergeCell ref="A509:B509"/>
    <mergeCell ref="C509:G509"/>
    <mergeCell ref="K509:L509"/>
    <mergeCell ref="B500:D500"/>
    <mergeCell ref="B501:D501"/>
    <mergeCell ref="H502:K502"/>
    <mergeCell ref="A503:I503"/>
    <mergeCell ref="A504:B504"/>
    <mergeCell ref="I504:J504"/>
    <mergeCell ref="K504:L504"/>
    <mergeCell ref="K505:L505"/>
    <mergeCell ref="A506:B506"/>
    <mergeCell ref="C506:G506"/>
    <mergeCell ref="K506:L506"/>
    <mergeCell ref="B495:C495"/>
    <mergeCell ref="D496:F496"/>
    <mergeCell ref="I496:K496"/>
    <mergeCell ref="B497:C497"/>
    <mergeCell ref="D497:F497"/>
    <mergeCell ref="B498:C498"/>
    <mergeCell ref="I498:J498"/>
    <mergeCell ref="B499:D499"/>
    <mergeCell ref="I499:K499"/>
    <mergeCell ref="H490:K490"/>
    <mergeCell ref="A491:C491"/>
    <mergeCell ref="H491:K491"/>
    <mergeCell ref="A492:C492"/>
    <mergeCell ref="H492:K492"/>
    <mergeCell ref="B493:C493"/>
    <mergeCell ref="E493:F493"/>
    <mergeCell ref="H493:K493"/>
    <mergeCell ref="A494:C494"/>
    <mergeCell ref="H494:K494"/>
    <mergeCell ref="E485:F485"/>
    <mergeCell ref="J485:K485"/>
    <mergeCell ref="L485:M485"/>
    <mergeCell ref="B486:D486"/>
    <mergeCell ref="E486:F486"/>
    <mergeCell ref="J486:K486"/>
    <mergeCell ref="L486:M486"/>
    <mergeCell ref="L487:M487"/>
    <mergeCell ref="E488:F488"/>
    <mergeCell ref="J488:K488"/>
    <mergeCell ref="L488:M488"/>
    <mergeCell ref="E482:F482"/>
    <mergeCell ref="J482:K482"/>
    <mergeCell ref="L482:M482"/>
    <mergeCell ref="E483:F483"/>
    <mergeCell ref="J483:K483"/>
    <mergeCell ref="L483:M483"/>
    <mergeCell ref="E484:F484"/>
    <mergeCell ref="J484:K484"/>
    <mergeCell ref="L484:M484"/>
    <mergeCell ref="E479:F479"/>
    <mergeCell ref="J479:K479"/>
    <mergeCell ref="L479:M479"/>
    <mergeCell ref="E480:F480"/>
    <mergeCell ref="J480:K480"/>
    <mergeCell ref="L480:M480"/>
    <mergeCell ref="E481:F481"/>
    <mergeCell ref="J481:K481"/>
    <mergeCell ref="L481:M481"/>
    <mergeCell ref="E476:F476"/>
    <mergeCell ref="J476:K476"/>
    <mergeCell ref="L476:M476"/>
    <mergeCell ref="E477:F477"/>
    <mergeCell ref="J477:K477"/>
    <mergeCell ref="L477:M477"/>
    <mergeCell ref="E478:F478"/>
    <mergeCell ref="J478:K478"/>
    <mergeCell ref="L478:M478"/>
    <mergeCell ref="A470:B470"/>
    <mergeCell ref="C470:I470"/>
    <mergeCell ref="A471:B471"/>
    <mergeCell ref="C471:I471"/>
    <mergeCell ref="B472:H472"/>
    <mergeCell ref="G474:I474"/>
    <mergeCell ref="J474:K474"/>
    <mergeCell ref="L474:M474"/>
    <mergeCell ref="E475:F475"/>
    <mergeCell ref="J475:K475"/>
    <mergeCell ref="L475:M475"/>
    <mergeCell ref="A464:B464"/>
    <mergeCell ref="C464:G464"/>
    <mergeCell ref="K464:L464"/>
    <mergeCell ref="B465:F465"/>
    <mergeCell ref="K465:L465"/>
    <mergeCell ref="A467:L467"/>
    <mergeCell ref="A468:B468"/>
    <mergeCell ref="C468:I468"/>
    <mergeCell ref="A469:B469"/>
    <mergeCell ref="C469:I469"/>
    <mergeCell ref="A461:B461"/>
    <mergeCell ref="C461:G461"/>
    <mergeCell ref="K461:L461"/>
    <mergeCell ref="A462:B462"/>
    <mergeCell ref="C462:G462"/>
    <mergeCell ref="K462:L462"/>
    <mergeCell ref="A463:B463"/>
    <mergeCell ref="C463:G463"/>
    <mergeCell ref="K463:L463"/>
    <mergeCell ref="B454:D454"/>
    <mergeCell ref="B455:D455"/>
    <mergeCell ref="H456:K456"/>
    <mergeCell ref="A457:I457"/>
    <mergeCell ref="A458:B458"/>
    <mergeCell ref="I458:J458"/>
    <mergeCell ref="K458:L458"/>
    <mergeCell ref="K459:L459"/>
    <mergeCell ref="A460:B460"/>
    <mergeCell ref="C460:G460"/>
    <mergeCell ref="K460:L460"/>
    <mergeCell ref="B449:C449"/>
    <mergeCell ref="D450:F450"/>
    <mergeCell ref="I450:K450"/>
    <mergeCell ref="B451:C451"/>
    <mergeCell ref="D451:F451"/>
    <mergeCell ref="B452:C452"/>
    <mergeCell ref="I452:J452"/>
    <mergeCell ref="B453:D453"/>
    <mergeCell ref="I453:K453"/>
    <mergeCell ref="H444:K444"/>
    <mergeCell ref="A445:C445"/>
    <mergeCell ref="H445:K445"/>
    <mergeCell ref="A446:C446"/>
    <mergeCell ref="H446:K446"/>
    <mergeCell ref="B447:C447"/>
    <mergeCell ref="E447:F447"/>
    <mergeCell ref="H447:K447"/>
    <mergeCell ref="A448:C448"/>
    <mergeCell ref="H448:K448"/>
    <mergeCell ref="E439:F439"/>
    <mergeCell ref="J439:K439"/>
    <mergeCell ref="L439:M439"/>
    <mergeCell ref="B440:D440"/>
    <mergeCell ref="E440:F440"/>
    <mergeCell ref="J440:K440"/>
    <mergeCell ref="L440:M440"/>
    <mergeCell ref="L441:M441"/>
    <mergeCell ref="E442:F442"/>
    <mergeCell ref="J442:K442"/>
    <mergeCell ref="L442:M442"/>
    <mergeCell ref="E436:F436"/>
    <mergeCell ref="J436:K436"/>
    <mergeCell ref="L436:M436"/>
    <mergeCell ref="E437:F437"/>
    <mergeCell ref="J437:K437"/>
    <mergeCell ref="L437:M437"/>
    <mergeCell ref="E438:F438"/>
    <mergeCell ref="J438:K438"/>
    <mergeCell ref="L438:M438"/>
    <mergeCell ref="E433:F433"/>
    <mergeCell ref="J433:K433"/>
    <mergeCell ref="L433:M433"/>
    <mergeCell ref="E434:F434"/>
    <mergeCell ref="J434:K434"/>
    <mergeCell ref="L434:M434"/>
    <mergeCell ref="E435:F435"/>
    <mergeCell ref="J435:K435"/>
    <mergeCell ref="L435:M435"/>
    <mergeCell ref="E430:F430"/>
    <mergeCell ref="J430:K430"/>
    <mergeCell ref="L430:M430"/>
    <mergeCell ref="E431:F431"/>
    <mergeCell ref="J431:K431"/>
    <mergeCell ref="L431:M431"/>
    <mergeCell ref="E432:F432"/>
    <mergeCell ref="J432:K432"/>
    <mergeCell ref="L432:M432"/>
    <mergeCell ref="A424:B424"/>
    <mergeCell ref="C424:I424"/>
    <mergeCell ref="A425:B425"/>
    <mergeCell ref="C425:I425"/>
    <mergeCell ref="B426:H426"/>
    <mergeCell ref="G428:I428"/>
    <mergeCell ref="J428:K428"/>
    <mergeCell ref="L428:M428"/>
    <mergeCell ref="E429:F429"/>
    <mergeCell ref="J429:K429"/>
    <mergeCell ref="L429:M429"/>
    <mergeCell ref="A418:B418"/>
    <mergeCell ref="C418:G418"/>
    <mergeCell ref="K418:L418"/>
    <mergeCell ref="B419:F419"/>
    <mergeCell ref="K419:L419"/>
    <mergeCell ref="A421:L421"/>
    <mergeCell ref="A422:B422"/>
    <mergeCell ref="C422:I422"/>
    <mergeCell ref="A423:B423"/>
    <mergeCell ref="C423:I423"/>
    <mergeCell ref="A415:B415"/>
    <mergeCell ref="C415:G415"/>
    <mergeCell ref="K415:L415"/>
    <mergeCell ref="A416:B416"/>
    <mergeCell ref="C416:G416"/>
    <mergeCell ref="K416:L416"/>
    <mergeCell ref="A417:B417"/>
    <mergeCell ref="C417:G417"/>
    <mergeCell ref="K417:L417"/>
    <mergeCell ref="B408:D408"/>
    <mergeCell ref="B409:D409"/>
    <mergeCell ref="H410:K410"/>
    <mergeCell ref="A411:I411"/>
    <mergeCell ref="A412:B412"/>
    <mergeCell ref="I412:J412"/>
    <mergeCell ref="K412:L412"/>
    <mergeCell ref="K413:L413"/>
    <mergeCell ref="A414:B414"/>
    <mergeCell ref="C414:G414"/>
    <mergeCell ref="K414:L414"/>
    <mergeCell ref="B405:C405"/>
    <mergeCell ref="D405:F405"/>
    <mergeCell ref="B406:C406"/>
    <mergeCell ref="I406:J406"/>
    <mergeCell ref="B407:D407"/>
    <mergeCell ref="I407:K407"/>
    <mergeCell ref="H398:K398"/>
    <mergeCell ref="A399:C399"/>
    <mergeCell ref="H399:K399"/>
    <mergeCell ref="A400:C400"/>
    <mergeCell ref="H400:K400"/>
    <mergeCell ref="B401:C401"/>
    <mergeCell ref="E401:F401"/>
    <mergeCell ref="H401:K401"/>
    <mergeCell ref="A402:C402"/>
    <mergeCell ref="H402:K402"/>
    <mergeCell ref="A194:B194"/>
    <mergeCell ref="J199:K199"/>
    <mergeCell ref="J201:K201"/>
    <mergeCell ref="J197:K197"/>
    <mergeCell ref="J204:K204"/>
    <mergeCell ref="E206:F206"/>
    <mergeCell ref="C231:G231"/>
    <mergeCell ref="A214:C214"/>
    <mergeCell ref="H216:K216"/>
    <mergeCell ref="B216:C216"/>
    <mergeCell ref="E216:F216"/>
    <mergeCell ref="I219:K219"/>
    <mergeCell ref="B220:C220"/>
    <mergeCell ref="D220:F220"/>
    <mergeCell ref="K228:L228"/>
    <mergeCell ref="I221:J221"/>
    <mergeCell ref="J161:K161"/>
    <mergeCell ref="H167:K167"/>
    <mergeCell ref="H179:K179"/>
    <mergeCell ref="I176:K176"/>
    <mergeCell ref="L165:M165"/>
    <mergeCell ref="H169:K169"/>
    <mergeCell ref="I173:K173"/>
    <mergeCell ref="L164:M164"/>
    <mergeCell ref="A169:C169"/>
    <mergeCell ref="D173:F173"/>
    <mergeCell ref="H168:K168"/>
    <mergeCell ref="H171:K171"/>
    <mergeCell ref="B188:F188"/>
    <mergeCell ref="A192:B192"/>
    <mergeCell ref="K188:L188"/>
    <mergeCell ref="B403:C403"/>
    <mergeCell ref="D404:F404"/>
    <mergeCell ref="I404:K404"/>
    <mergeCell ref="L203:M203"/>
    <mergeCell ref="L198:M198"/>
    <mergeCell ref="L199:M199"/>
    <mergeCell ref="L201:M201"/>
    <mergeCell ref="L163:M163"/>
    <mergeCell ref="C183:G183"/>
    <mergeCell ref="B176:D176"/>
    <mergeCell ref="A186:B186"/>
    <mergeCell ref="E165:F165"/>
    <mergeCell ref="D174:F174"/>
    <mergeCell ref="A164:D164"/>
    <mergeCell ref="E162:F162"/>
    <mergeCell ref="A185:B185"/>
    <mergeCell ref="J165:K165"/>
    <mergeCell ref="K140:L140"/>
    <mergeCell ref="E151:F151"/>
    <mergeCell ref="L150:M150"/>
    <mergeCell ref="J152:K152"/>
    <mergeCell ref="C147:I147"/>
    <mergeCell ref="L156:M156"/>
    <mergeCell ref="E160:F160"/>
    <mergeCell ref="A143:L143"/>
    <mergeCell ref="E154:F154"/>
    <mergeCell ref="L153:M153"/>
    <mergeCell ref="L159:M159"/>
    <mergeCell ref="J159:K159"/>
    <mergeCell ref="K141:L141"/>
    <mergeCell ref="J154:K154"/>
    <mergeCell ref="E153:F153"/>
    <mergeCell ref="B141:F141"/>
    <mergeCell ref="L152:M152"/>
    <mergeCell ref="J151:K151"/>
    <mergeCell ref="L155:M155"/>
    <mergeCell ref="J153:K153"/>
    <mergeCell ref="L154:M154"/>
    <mergeCell ref="L160:M160"/>
    <mergeCell ref="E152:F152"/>
    <mergeCell ref="J155:K155"/>
    <mergeCell ref="C140:H140"/>
    <mergeCell ref="B148:H148"/>
    <mergeCell ref="J158:K158"/>
    <mergeCell ref="A147:B147"/>
    <mergeCell ref="A140:B140"/>
    <mergeCell ref="A146:B146"/>
    <mergeCell ref="L151:M151"/>
    <mergeCell ref="G150:I150"/>
    <mergeCell ref="E155:F155"/>
    <mergeCell ref="E158:F158"/>
    <mergeCell ref="E157:F157"/>
    <mergeCell ref="B162:D162"/>
    <mergeCell ref="A144:B144"/>
    <mergeCell ref="J160:K160"/>
    <mergeCell ref="E156:F156"/>
    <mergeCell ref="I175:J175"/>
    <mergeCell ref="K184:L184"/>
    <mergeCell ref="A171:C171"/>
    <mergeCell ref="A168:C168"/>
    <mergeCell ref="B174:C174"/>
    <mergeCell ref="E161:F161"/>
    <mergeCell ref="E164:F164"/>
    <mergeCell ref="G164:I164"/>
    <mergeCell ref="L161:M161"/>
    <mergeCell ref="J164:K164"/>
    <mergeCell ref="K181:L181"/>
    <mergeCell ref="C184:G184"/>
    <mergeCell ref="C144:I144"/>
    <mergeCell ref="A145:B145"/>
    <mergeCell ref="J150:K150"/>
    <mergeCell ref="C145:I145"/>
    <mergeCell ref="L157:M157"/>
    <mergeCell ref="J156:K156"/>
    <mergeCell ref="L158:M158"/>
    <mergeCell ref="C146:I146"/>
    <mergeCell ref="J157:K157"/>
    <mergeCell ref="E159:F159"/>
    <mergeCell ref="E170:F170"/>
    <mergeCell ref="B170:C170"/>
    <mergeCell ref="H170:K170"/>
    <mergeCell ref="C185:G185"/>
    <mergeCell ref="E205:F205"/>
    <mergeCell ref="J205:K205"/>
    <mergeCell ref="L206:M206"/>
    <mergeCell ref="J200:K200"/>
    <mergeCell ref="L200:M200"/>
    <mergeCell ref="K185:L185"/>
    <mergeCell ref="J203:K203"/>
    <mergeCell ref="J206:K206"/>
    <mergeCell ref="L162:M162"/>
    <mergeCell ref="J162:K162"/>
    <mergeCell ref="I181:J181"/>
    <mergeCell ref="B172:C172"/>
    <mergeCell ref="B177:D177"/>
    <mergeCell ref="A181:B181"/>
    <mergeCell ref="B175:C175"/>
    <mergeCell ref="B178:D178"/>
    <mergeCell ref="A183:B183"/>
    <mergeCell ref="K182:L182"/>
    <mergeCell ref="K183:L183"/>
    <mergeCell ref="K187:L187"/>
    <mergeCell ref="C187:H187"/>
    <mergeCell ref="B195:H195"/>
    <mergeCell ref="G197:I197"/>
    <mergeCell ref="C194:I194"/>
    <mergeCell ref="C193:I193"/>
    <mergeCell ref="A184:B184"/>
    <mergeCell ref="E204:F204"/>
    <mergeCell ref="L204:M204"/>
    <mergeCell ref="L205:M205"/>
    <mergeCell ref="L207:M207"/>
    <mergeCell ref="J207:K207"/>
    <mergeCell ref="C186:G186"/>
    <mergeCell ref="K186:L186"/>
    <mergeCell ref="C191:I191"/>
    <mergeCell ref="A191:B191"/>
    <mergeCell ref="E246:F246"/>
    <mergeCell ref="E244:F244"/>
    <mergeCell ref="B234:F234"/>
    <mergeCell ref="J244:K244"/>
    <mergeCell ref="L244:M244"/>
    <mergeCell ref="L246:M246"/>
    <mergeCell ref="J245:K245"/>
    <mergeCell ref="L245:M245"/>
    <mergeCell ref="E200:F200"/>
    <mergeCell ref="E199:F199"/>
    <mergeCell ref="E201:F201"/>
    <mergeCell ref="E203:F203"/>
    <mergeCell ref="A187:B187"/>
    <mergeCell ref="E202:F202"/>
    <mergeCell ref="A190:L190"/>
    <mergeCell ref="L197:M197"/>
    <mergeCell ref="J202:K202"/>
    <mergeCell ref="L202:M202"/>
    <mergeCell ref="J198:K198"/>
    <mergeCell ref="E198:F198"/>
    <mergeCell ref="A193:B193"/>
    <mergeCell ref="E207:F207"/>
    <mergeCell ref="C192:I192"/>
    <mergeCell ref="J208:K208"/>
    <mergeCell ref="L208:M208"/>
    <mergeCell ref="J209:K209"/>
    <mergeCell ref="L209:M209"/>
    <mergeCell ref="H214:K214"/>
    <mergeCell ref="E208:F208"/>
    <mergeCell ref="L210:M210"/>
    <mergeCell ref="A215:C215"/>
    <mergeCell ref="E211:F211"/>
    <mergeCell ref="J211:K211"/>
    <mergeCell ref="H215:K215"/>
    <mergeCell ref="D219:F219"/>
    <mergeCell ref="K229:L229"/>
    <mergeCell ref="A227:B227"/>
    <mergeCell ref="H225:K225"/>
    <mergeCell ref="B221:C221"/>
    <mergeCell ref="B222:D222"/>
    <mergeCell ref="B223:D223"/>
    <mergeCell ref="E209:F209"/>
    <mergeCell ref="B209:D209"/>
    <mergeCell ref="B218:C218"/>
    <mergeCell ref="L211:M211"/>
    <mergeCell ref="H213:K213"/>
    <mergeCell ref="C229:G229"/>
    <mergeCell ref="I227:J227"/>
    <mergeCell ref="E247:F247"/>
    <mergeCell ref="E256:F256"/>
    <mergeCell ref="B268:C268"/>
    <mergeCell ref="A276:B276"/>
    <mergeCell ref="C276:G276"/>
    <mergeCell ref="H217:K217"/>
    <mergeCell ref="K231:L231"/>
    <mergeCell ref="A231:B231"/>
    <mergeCell ref="A230:B230"/>
    <mergeCell ref="I222:K222"/>
    <mergeCell ref="C230:G230"/>
    <mergeCell ref="K230:L230"/>
    <mergeCell ref="K227:L227"/>
    <mergeCell ref="A217:C217"/>
    <mergeCell ref="L243:M243"/>
    <mergeCell ref="E248:F248"/>
    <mergeCell ref="A232:B232"/>
    <mergeCell ref="C232:G232"/>
    <mergeCell ref="A233:B233"/>
    <mergeCell ref="K234:L234"/>
    <mergeCell ref="C237:I237"/>
    <mergeCell ref="K232:L232"/>
    <mergeCell ref="J247:K247"/>
    <mergeCell ref="L247:M247"/>
    <mergeCell ref="E245:F245"/>
    <mergeCell ref="A237:B237"/>
    <mergeCell ref="K233:L233"/>
    <mergeCell ref="C233:G233"/>
    <mergeCell ref="A236:L236"/>
    <mergeCell ref="J249:K249"/>
    <mergeCell ref="J252:K252"/>
    <mergeCell ref="L251:M251"/>
    <mergeCell ref="J297:K297"/>
    <mergeCell ref="E293:F293"/>
    <mergeCell ref="C287:I287"/>
    <mergeCell ref="I268:J268"/>
    <mergeCell ref="C284:I284"/>
    <mergeCell ref="C285:I285"/>
    <mergeCell ref="B281:F281"/>
    <mergeCell ref="B288:H288"/>
    <mergeCell ref="C286:I286"/>
    <mergeCell ref="A290:F290"/>
    <mergeCell ref="L293:M293"/>
    <mergeCell ref="J291:K291"/>
    <mergeCell ref="L291:M291"/>
    <mergeCell ref="J293:K293"/>
    <mergeCell ref="A239:B239"/>
    <mergeCell ref="C239:I239"/>
    <mergeCell ref="E255:F255"/>
    <mergeCell ref="E254:F254"/>
    <mergeCell ref="E253:F253"/>
    <mergeCell ref="E250:F250"/>
    <mergeCell ref="J250:K250"/>
    <mergeCell ref="A240:B240"/>
    <mergeCell ref="C240:I240"/>
    <mergeCell ref="B241:H241"/>
    <mergeCell ref="G243:I243"/>
    <mergeCell ref="A243:F243"/>
    <mergeCell ref="J243:K243"/>
    <mergeCell ref="B271:D271"/>
    <mergeCell ref="E257:F257"/>
    <mergeCell ref="A278:B278"/>
    <mergeCell ref="C278:G278"/>
    <mergeCell ref="B269:D269"/>
    <mergeCell ref="H310:K310"/>
    <mergeCell ref="B311:C311"/>
    <mergeCell ref="I314:J314"/>
    <mergeCell ref="D312:F312"/>
    <mergeCell ref="I312:K312"/>
    <mergeCell ref="B313:C313"/>
    <mergeCell ref="D313:F313"/>
    <mergeCell ref="B314:C314"/>
    <mergeCell ref="A310:C310"/>
    <mergeCell ref="J301:K301"/>
    <mergeCell ref="B309:C309"/>
    <mergeCell ref="H309:K309"/>
    <mergeCell ref="B302:D302"/>
    <mergeCell ref="E304:F304"/>
    <mergeCell ref="A307:C307"/>
    <mergeCell ref="H307:K307"/>
    <mergeCell ref="A308:C308"/>
    <mergeCell ref="E302:F302"/>
    <mergeCell ref="H306:K306"/>
    <mergeCell ref="J302:K302"/>
    <mergeCell ref="B11:D11"/>
    <mergeCell ref="A17:B17"/>
    <mergeCell ref="C17:G17"/>
    <mergeCell ref="A18:B18"/>
    <mergeCell ref="C18:G18"/>
    <mergeCell ref="A20:B20"/>
    <mergeCell ref="K17:L17"/>
    <mergeCell ref="B12:D12"/>
    <mergeCell ref="A14:I14"/>
    <mergeCell ref="H13:L13"/>
    <mergeCell ref="I15:J15"/>
    <mergeCell ref="K15:L15"/>
    <mergeCell ref="K16:L16"/>
    <mergeCell ref="E295:F295"/>
    <mergeCell ref="E296:F296"/>
    <mergeCell ref="A238:B238"/>
    <mergeCell ref="B263:C263"/>
    <mergeCell ref="H263:K263"/>
    <mergeCell ref="A264:C264"/>
    <mergeCell ref="H260:K260"/>
    <mergeCell ref="C238:I238"/>
    <mergeCell ref="J248:K248"/>
    <mergeCell ref="E251:F251"/>
    <mergeCell ref="J251:K251"/>
    <mergeCell ref="E249:F249"/>
    <mergeCell ref="D267:F267"/>
    <mergeCell ref="E292:F292"/>
    <mergeCell ref="J292:K292"/>
    <mergeCell ref="H272:K272"/>
    <mergeCell ref="K278:L278"/>
    <mergeCell ref="K277:L277"/>
    <mergeCell ref="L295:M295"/>
    <mergeCell ref="H1:K1"/>
    <mergeCell ref="H2:K2"/>
    <mergeCell ref="B8:C8"/>
    <mergeCell ref="D8:F8"/>
    <mergeCell ref="E4:F4"/>
    <mergeCell ref="A2:C2"/>
    <mergeCell ref="H3:K3"/>
    <mergeCell ref="A3:C3"/>
    <mergeCell ref="H4:K4"/>
    <mergeCell ref="B4:C4"/>
    <mergeCell ref="I10:K10"/>
    <mergeCell ref="H5:K5"/>
    <mergeCell ref="A5:C5"/>
    <mergeCell ref="B6:C6"/>
    <mergeCell ref="I7:K7"/>
    <mergeCell ref="D7:F7"/>
    <mergeCell ref="B10:D10"/>
    <mergeCell ref="B9:C9"/>
    <mergeCell ref="A31:L31"/>
    <mergeCell ref="A32:B32"/>
    <mergeCell ref="C32:I32"/>
    <mergeCell ref="A33:B33"/>
    <mergeCell ref="C33:I33"/>
    <mergeCell ref="A34:B34"/>
    <mergeCell ref="C34:I34"/>
    <mergeCell ref="K18:L18"/>
    <mergeCell ref="A19:B19"/>
    <mergeCell ref="C19:G19"/>
    <mergeCell ref="K19:L19"/>
    <mergeCell ref="K22:L22"/>
    <mergeCell ref="C21:H21"/>
    <mergeCell ref="H27:K27"/>
    <mergeCell ref="A28:B28"/>
    <mergeCell ref="C28:F28"/>
    <mergeCell ref="H28:K28"/>
    <mergeCell ref="A27:B27"/>
    <mergeCell ref="C27:F27"/>
    <mergeCell ref="A26:B26"/>
    <mergeCell ref="C26:F26"/>
    <mergeCell ref="G26:K26"/>
    <mergeCell ref="B25:L25"/>
    <mergeCell ref="K23:L23"/>
    <mergeCell ref="K20:L20"/>
    <mergeCell ref="A21:B21"/>
    <mergeCell ref="K21:L21"/>
    <mergeCell ref="B23:F23"/>
    <mergeCell ref="C22:H22"/>
    <mergeCell ref="C20:G20"/>
    <mergeCell ref="C35:I35"/>
    <mergeCell ref="A39:B39"/>
    <mergeCell ref="C39:I39"/>
    <mergeCell ref="A38:B38"/>
    <mergeCell ref="C38:I38"/>
    <mergeCell ref="C36:I36"/>
    <mergeCell ref="A37:B37"/>
    <mergeCell ref="C37:I37"/>
    <mergeCell ref="A36:B36"/>
    <mergeCell ref="A35:B35"/>
    <mergeCell ref="E63:F63"/>
    <mergeCell ref="J63:K63"/>
    <mergeCell ref="L63:M63"/>
    <mergeCell ref="J62:K62"/>
    <mergeCell ref="L62:M62"/>
    <mergeCell ref="E61:F61"/>
    <mergeCell ref="B40:H40"/>
    <mergeCell ref="A43:L43"/>
    <mergeCell ref="A44:B44"/>
    <mergeCell ref="C44:I44"/>
    <mergeCell ref="C45:I45"/>
    <mergeCell ref="L59:M59"/>
    <mergeCell ref="E60:F60"/>
    <mergeCell ref="C54:I54"/>
    <mergeCell ref="C55:I55"/>
    <mergeCell ref="G59:I59"/>
    <mergeCell ref="J59:K59"/>
    <mergeCell ref="C46:I46"/>
    <mergeCell ref="C47:I47"/>
    <mergeCell ref="C52:I52"/>
    <mergeCell ref="C53:I53"/>
    <mergeCell ref="A52:B52"/>
    <mergeCell ref="A51:L51"/>
    <mergeCell ref="J60:K60"/>
    <mergeCell ref="L60:M60"/>
    <mergeCell ref="L70:M70"/>
    <mergeCell ref="E70:F70"/>
    <mergeCell ref="J70:K70"/>
    <mergeCell ref="E66:F66"/>
    <mergeCell ref="J66:K66"/>
    <mergeCell ref="L66:M66"/>
    <mergeCell ref="J67:K67"/>
    <mergeCell ref="L67:M67"/>
    <mergeCell ref="E68:F68"/>
    <mergeCell ref="J68:K68"/>
    <mergeCell ref="E69:F69"/>
    <mergeCell ref="J69:K69"/>
    <mergeCell ref="L69:M69"/>
    <mergeCell ref="L68:M68"/>
    <mergeCell ref="E67:F67"/>
    <mergeCell ref="J61:K61"/>
    <mergeCell ref="J64:K64"/>
    <mergeCell ref="L64:M64"/>
    <mergeCell ref="E64:F64"/>
    <mergeCell ref="A65:B65"/>
    <mergeCell ref="A66:B66"/>
    <mergeCell ref="L61:M61"/>
    <mergeCell ref="E62:F62"/>
    <mergeCell ref="E65:F65"/>
    <mergeCell ref="J65:K65"/>
    <mergeCell ref="L65:M65"/>
    <mergeCell ref="E71:F71"/>
    <mergeCell ref="J71:K71"/>
    <mergeCell ref="L71:M71"/>
    <mergeCell ref="A80:C80"/>
    <mergeCell ref="A79:C79"/>
    <mergeCell ref="E79:I79"/>
    <mergeCell ref="L73:M73"/>
    <mergeCell ref="B74:D74"/>
    <mergeCell ref="E74:F74"/>
    <mergeCell ref="J74:K74"/>
    <mergeCell ref="L74:M74"/>
    <mergeCell ref="E73:F73"/>
    <mergeCell ref="J73:K73"/>
    <mergeCell ref="A81:B81"/>
    <mergeCell ref="B87:E87"/>
    <mergeCell ref="F87:H87"/>
    <mergeCell ref="J72:K72"/>
    <mergeCell ref="L72:M72"/>
    <mergeCell ref="B86:E86"/>
    <mergeCell ref="F86:H86"/>
    <mergeCell ref="B83:E84"/>
    <mergeCell ref="F83:H83"/>
    <mergeCell ref="F84:H84"/>
    <mergeCell ref="B85:E85"/>
    <mergeCell ref="F85:H85"/>
    <mergeCell ref="B88:E88"/>
    <mergeCell ref="F88:H88"/>
    <mergeCell ref="B89:E89"/>
    <mergeCell ref="F89:H89"/>
    <mergeCell ref="B99:E99"/>
    <mergeCell ref="F99:H99"/>
    <mergeCell ref="B100:E100"/>
    <mergeCell ref="F100:H100"/>
    <mergeCell ref="B101:E101"/>
    <mergeCell ref="F101:H101"/>
    <mergeCell ref="B97:E97"/>
    <mergeCell ref="F97:H97"/>
    <mergeCell ref="B92:E92"/>
    <mergeCell ref="F92:H92"/>
    <mergeCell ref="B93:E93"/>
    <mergeCell ref="F93:H93"/>
    <mergeCell ref="B94:E94"/>
    <mergeCell ref="F94:H94"/>
    <mergeCell ref="B98:E98"/>
    <mergeCell ref="F98:H98"/>
    <mergeCell ref="B103:E103"/>
    <mergeCell ref="F103:H103"/>
    <mergeCell ref="I108:J108"/>
    <mergeCell ref="K108:L108"/>
    <mergeCell ref="F105:H105"/>
    <mergeCell ref="B108:D108"/>
    <mergeCell ref="E108:F108"/>
    <mergeCell ref="A105:E105"/>
    <mergeCell ref="B110:D110"/>
    <mergeCell ref="E110:F110"/>
    <mergeCell ref="I110:J110"/>
    <mergeCell ref="K110:L110"/>
    <mergeCell ref="B91:E91"/>
    <mergeCell ref="F91:H91"/>
    <mergeCell ref="B90:E90"/>
    <mergeCell ref="F90:H90"/>
    <mergeCell ref="B95:E95"/>
    <mergeCell ref="F95:H95"/>
    <mergeCell ref="B96:E96"/>
    <mergeCell ref="F96:H96"/>
    <mergeCell ref="B102:E102"/>
    <mergeCell ref="K134:L134"/>
    <mergeCell ref="K137:L137"/>
    <mergeCell ref="H122:K122"/>
    <mergeCell ref="K138:L138"/>
    <mergeCell ref="K139:L139"/>
    <mergeCell ref="K135:L135"/>
    <mergeCell ref="A133:I133"/>
    <mergeCell ref="H120:K120"/>
    <mergeCell ref="A121:C121"/>
    <mergeCell ref="A122:C122"/>
    <mergeCell ref="D127:F127"/>
    <mergeCell ref="H132:K132"/>
    <mergeCell ref="B129:D129"/>
    <mergeCell ref="B130:D130"/>
    <mergeCell ref="B131:D131"/>
    <mergeCell ref="B113:D113"/>
    <mergeCell ref="E113:F113"/>
    <mergeCell ref="I113:J113"/>
    <mergeCell ref="K113:L113"/>
    <mergeCell ref="B114:D114"/>
    <mergeCell ref="E114:F114"/>
    <mergeCell ref="I114:J114"/>
    <mergeCell ref="K114:L114"/>
    <mergeCell ref="B115:D116"/>
    <mergeCell ref="I115:J115"/>
    <mergeCell ref="K115:L115"/>
    <mergeCell ref="I116:J116"/>
    <mergeCell ref="K116:L116"/>
    <mergeCell ref="A322:B322"/>
    <mergeCell ref="C322:G322"/>
    <mergeCell ref="A320:B320"/>
    <mergeCell ref="K320:L320"/>
    <mergeCell ref="K321:L321"/>
    <mergeCell ref="K322:L322"/>
    <mergeCell ref="A326:B326"/>
    <mergeCell ref="C326:G326"/>
    <mergeCell ref="A331:B331"/>
    <mergeCell ref="A284:B284"/>
    <mergeCell ref="A287:B287"/>
    <mergeCell ref="E291:F291"/>
    <mergeCell ref="H318:K318"/>
    <mergeCell ref="L296:M296"/>
    <mergeCell ref="B117:D117"/>
    <mergeCell ref="E117:F117"/>
    <mergeCell ref="I117:J117"/>
    <mergeCell ref="K117:L117"/>
    <mergeCell ref="A134:B134"/>
    <mergeCell ref="I126:K126"/>
    <mergeCell ref="B127:C127"/>
    <mergeCell ref="A137:B137"/>
    <mergeCell ref="C137:G137"/>
    <mergeCell ref="A136:B136"/>
    <mergeCell ref="C136:G136"/>
    <mergeCell ref="K136:L136"/>
    <mergeCell ref="I134:J134"/>
    <mergeCell ref="A139:B139"/>
    <mergeCell ref="C139:G139"/>
    <mergeCell ref="A138:B138"/>
    <mergeCell ref="C138:G138"/>
    <mergeCell ref="L298:M298"/>
    <mergeCell ref="E340:F340"/>
    <mergeCell ref="E346:F346"/>
    <mergeCell ref="E344:F344"/>
    <mergeCell ref="E345:F345"/>
    <mergeCell ref="E341:F341"/>
    <mergeCell ref="J341:K341"/>
    <mergeCell ref="J340:K340"/>
    <mergeCell ref="E342:F342"/>
    <mergeCell ref="E343:F343"/>
    <mergeCell ref="J345:K345"/>
    <mergeCell ref="L346:M346"/>
    <mergeCell ref="J343:K343"/>
    <mergeCell ref="L343:M343"/>
    <mergeCell ref="J344:K344"/>
    <mergeCell ref="L344:M344"/>
    <mergeCell ref="J342:K342"/>
    <mergeCell ref="B362:D362"/>
    <mergeCell ref="B355:C355"/>
    <mergeCell ref="A354:C354"/>
    <mergeCell ref="H354:K354"/>
    <mergeCell ref="B348:D348"/>
    <mergeCell ref="E348:F348"/>
    <mergeCell ref="J346:K346"/>
    <mergeCell ref="B360:C360"/>
    <mergeCell ref="L342:M342"/>
    <mergeCell ref="I360:J360"/>
    <mergeCell ref="L349:M349"/>
    <mergeCell ref="J347:K347"/>
    <mergeCell ref="L350:M350"/>
    <mergeCell ref="H364:K364"/>
    <mergeCell ref="B357:C357"/>
    <mergeCell ref="A356:C356"/>
    <mergeCell ref="I358:K358"/>
    <mergeCell ref="I361:K361"/>
    <mergeCell ref="H355:K355"/>
    <mergeCell ref="D358:F358"/>
    <mergeCell ref="E355:F355"/>
    <mergeCell ref="A353:C353"/>
    <mergeCell ref="E350:F350"/>
    <mergeCell ref="J350:K350"/>
    <mergeCell ref="H352:K352"/>
    <mergeCell ref="H356:K356"/>
    <mergeCell ref="H353:K353"/>
    <mergeCell ref="E396:F396"/>
    <mergeCell ref="J396:K396"/>
    <mergeCell ref="L396:M396"/>
    <mergeCell ref="J393:K393"/>
    <mergeCell ref="L393:M393"/>
    <mergeCell ref="E393:F393"/>
    <mergeCell ref="J394:K394"/>
    <mergeCell ref="L394:M394"/>
    <mergeCell ref="D359:F359"/>
    <mergeCell ref="B359:C359"/>
    <mergeCell ref="B361:D361"/>
    <mergeCell ref="B363:D363"/>
    <mergeCell ref="L395:M395"/>
    <mergeCell ref="L392:M392"/>
    <mergeCell ref="J391:K391"/>
    <mergeCell ref="E383:F383"/>
    <mergeCell ref="J383:K383"/>
    <mergeCell ref="L383:M383"/>
    <mergeCell ref="E384:F384"/>
    <mergeCell ref="J384:K384"/>
    <mergeCell ref="A376:B376"/>
    <mergeCell ref="C376:I376"/>
    <mergeCell ref="G382:I382"/>
    <mergeCell ref="J382:K382"/>
    <mergeCell ref="L382:M382"/>
    <mergeCell ref="C377:I377"/>
    <mergeCell ref="L391:M391"/>
    <mergeCell ref="E389:F389"/>
    <mergeCell ref="C368:G368"/>
    <mergeCell ref="A366:B366"/>
    <mergeCell ref="A370:B370"/>
    <mergeCell ref="C370:G370"/>
    <mergeCell ref="B394:D394"/>
    <mergeCell ref="E394:F394"/>
    <mergeCell ref="E392:F392"/>
    <mergeCell ref="J392:K392"/>
    <mergeCell ref="E386:F386"/>
    <mergeCell ref="J386:K386"/>
    <mergeCell ref="K370:L370"/>
    <mergeCell ref="A369:B369"/>
    <mergeCell ref="C369:G369"/>
    <mergeCell ref="I366:J366"/>
    <mergeCell ref="K366:L366"/>
    <mergeCell ref="K368:L368"/>
    <mergeCell ref="K367:L367"/>
    <mergeCell ref="J389:K389"/>
    <mergeCell ref="L389:M389"/>
    <mergeCell ref="E390:F390"/>
    <mergeCell ref="J390:K390"/>
    <mergeCell ref="L390:M390"/>
    <mergeCell ref="E387:F387"/>
    <mergeCell ref="J387:K387"/>
    <mergeCell ref="L387:M387"/>
    <mergeCell ref="E388:F388"/>
    <mergeCell ref="J388:K388"/>
    <mergeCell ref="L388:M388"/>
    <mergeCell ref="E391:F391"/>
    <mergeCell ref="C378:I378"/>
    <mergeCell ref="C379:I379"/>
    <mergeCell ref="B380:H380"/>
    <mergeCell ref="A378:B378"/>
    <mergeCell ref="A379:B379"/>
    <mergeCell ref="A377:B377"/>
    <mergeCell ref="L386:M386"/>
    <mergeCell ref="K326:L326"/>
    <mergeCell ref="K327:L327"/>
    <mergeCell ref="A324:B324"/>
    <mergeCell ref="C324:G324"/>
    <mergeCell ref="B334:H334"/>
    <mergeCell ref="E339:F339"/>
    <mergeCell ref="J339:K339"/>
    <mergeCell ref="A332:B332"/>
    <mergeCell ref="C332:I332"/>
    <mergeCell ref="G336:I336"/>
    <mergeCell ref="C330:I330"/>
    <mergeCell ref="L384:M384"/>
    <mergeCell ref="E385:F385"/>
    <mergeCell ref="J385:K385"/>
    <mergeCell ref="L385:M385"/>
    <mergeCell ref="L347:M347"/>
    <mergeCell ref="J348:K348"/>
    <mergeCell ref="L348:M348"/>
    <mergeCell ref="K372:L372"/>
    <mergeCell ref="B373:F373"/>
    <mergeCell ref="K369:L369"/>
    <mergeCell ref="A368:B368"/>
    <mergeCell ref="A375:L375"/>
    <mergeCell ref="K373:L373"/>
    <mergeCell ref="A371:B371"/>
    <mergeCell ref="C371:G371"/>
    <mergeCell ref="K371:L371"/>
    <mergeCell ref="A372:B372"/>
    <mergeCell ref="C372:G372"/>
    <mergeCell ref="J304:K304"/>
    <mergeCell ref="L302:M302"/>
    <mergeCell ref="J338:K338"/>
    <mergeCell ref="J337:K337"/>
    <mergeCell ref="J336:K336"/>
    <mergeCell ref="E337:F337"/>
    <mergeCell ref="E338:F338"/>
    <mergeCell ref="C323:G323"/>
    <mergeCell ref="C331:I331"/>
    <mergeCell ref="A329:L329"/>
    <mergeCell ref="A330:B330"/>
    <mergeCell ref="C333:I333"/>
    <mergeCell ref="L341:M341"/>
    <mergeCell ref="L340:M340"/>
    <mergeCell ref="L345:M345"/>
    <mergeCell ref="I320:J320"/>
    <mergeCell ref="B315:D315"/>
    <mergeCell ref="B317:D317"/>
    <mergeCell ref="B316:D316"/>
    <mergeCell ref="I315:K315"/>
    <mergeCell ref="L336:M336"/>
    <mergeCell ref="L339:M339"/>
    <mergeCell ref="B327:F327"/>
    <mergeCell ref="A325:B325"/>
    <mergeCell ref="C325:G325"/>
    <mergeCell ref="A323:B323"/>
    <mergeCell ref="L338:M338"/>
    <mergeCell ref="L337:M337"/>
    <mergeCell ref="A333:B333"/>
    <mergeCell ref="K323:L323"/>
    <mergeCell ref="K324:L324"/>
    <mergeCell ref="K325:L325"/>
    <mergeCell ref="E297:F297"/>
    <mergeCell ref="J246:K246"/>
    <mergeCell ref="J253:K253"/>
    <mergeCell ref="J255:K255"/>
    <mergeCell ref="L248:M248"/>
    <mergeCell ref="M115:M116"/>
    <mergeCell ref="E263:F263"/>
    <mergeCell ref="E309:F309"/>
    <mergeCell ref="E300:F300"/>
    <mergeCell ref="J300:K300"/>
    <mergeCell ref="A279:B279"/>
    <mergeCell ref="A280:B280"/>
    <mergeCell ref="C280:G280"/>
    <mergeCell ref="K279:L279"/>
    <mergeCell ref="C279:G279"/>
    <mergeCell ref="K280:L280"/>
    <mergeCell ref="A286:B286"/>
    <mergeCell ref="A285:B285"/>
    <mergeCell ref="A283:L283"/>
    <mergeCell ref="B224:D224"/>
    <mergeCell ref="A229:B229"/>
    <mergeCell ref="L300:M300"/>
    <mergeCell ref="L304:M304"/>
    <mergeCell ref="L303:M303"/>
    <mergeCell ref="H308:K308"/>
    <mergeCell ref="L301:M301"/>
    <mergeCell ref="K281:L281"/>
    <mergeCell ref="J290:K290"/>
    <mergeCell ref="L290:M290"/>
    <mergeCell ref="L292:M292"/>
    <mergeCell ref="L297:M297"/>
    <mergeCell ref="A274:B274"/>
    <mergeCell ref="A277:B277"/>
    <mergeCell ref="G290:I290"/>
    <mergeCell ref="L252:M252"/>
    <mergeCell ref="J258:K258"/>
    <mergeCell ref="L258:M258"/>
    <mergeCell ref="L255:M255"/>
    <mergeCell ref="L256:M256"/>
    <mergeCell ref="L257:M257"/>
    <mergeCell ref="I274:J274"/>
    <mergeCell ref="J254:K254"/>
    <mergeCell ref="L294:M294"/>
    <mergeCell ref="E301:F301"/>
    <mergeCell ref="E299:F299"/>
    <mergeCell ref="J298:K298"/>
    <mergeCell ref="J299:K299"/>
    <mergeCell ref="J296:K296"/>
    <mergeCell ref="J295:K295"/>
    <mergeCell ref="L299:M299"/>
    <mergeCell ref="E298:F298"/>
    <mergeCell ref="E294:F294"/>
    <mergeCell ref="J294:K294"/>
    <mergeCell ref="I266:K266"/>
    <mergeCell ref="H264:K264"/>
    <mergeCell ref="L249:M249"/>
    <mergeCell ref="D266:F266"/>
    <mergeCell ref="A261:C261"/>
    <mergeCell ref="H261:K261"/>
    <mergeCell ref="B267:C267"/>
    <mergeCell ref="B256:D256"/>
    <mergeCell ref="A262:C262"/>
    <mergeCell ref="B265:C265"/>
    <mergeCell ref="H262:K262"/>
    <mergeCell ref="E252:F252"/>
    <mergeCell ref="C277:G277"/>
    <mergeCell ref="K276:L276"/>
    <mergeCell ref="K274:L274"/>
    <mergeCell ref="L254:M254"/>
    <mergeCell ref="L253:M253"/>
    <mergeCell ref="K275:L275"/>
    <mergeCell ref="B270:D270"/>
    <mergeCell ref="I269:K269"/>
    <mergeCell ref="L250:M250"/>
    <mergeCell ref="J257:K257"/>
    <mergeCell ref="I12:J12"/>
    <mergeCell ref="A45:B47"/>
    <mergeCell ref="A83:A84"/>
    <mergeCell ref="A15:B16"/>
    <mergeCell ref="C15:H16"/>
    <mergeCell ref="I9:K9"/>
    <mergeCell ref="H123:K123"/>
    <mergeCell ref="H124:K124"/>
    <mergeCell ref="A124:C124"/>
    <mergeCell ref="B123:C123"/>
    <mergeCell ref="E123:F123"/>
    <mergeCell ref="I128:J128"/>
    <mergeCell ref="I129:K129"/>
    <mergeCell ref="H121:K121"/>
    <mergeCell ref="B128:C128"/>
    <mergeCell ref="D126:F126"/>
    <mergeCell ref="B125:C125"/>
    <mergeCell ref="I112:J112"/>
    <mergeCell ref="K112:L112"/>
    <mergeCell ref="B111:D111"/>
    <mergeCell ref="E111:F111"/>
    <mergeCell ref="I111:J111"/>
    <mergeCell ref="K111:L111"/>
    <mergeCell ref="B112:D112"/>
    <mergeCell ref="E112:F112"/>
    <mergeCell ref="B109:D109"/>
    <mergeCell ref="E109:F109"/>
    <mergeCell ref="I109:J109"/>
    <mergeCell ref="K109:L109"/>
    <mergeCell ref="B104:E104"/>
    <mergeCell ref="F104:H104"/>
    <mergeCell ref="F102:H102"/>
  </mergeCells>
  <phoneticPr fontId="20" type="noConversion"/>
  <conditionalFormatting sqref="B165:D165">
    <cfRule type="expression" dxfId="29" priority="55" stopIfTrue="1">
      <formula>E141=0</formula>
    </cfRule>
  </conditionalFormatting>
  <conditionalFormatting sqref="I163">
    <cfRule type="expression" dxfId="28" priority="56" stopIfTrue="1">
      <formula>I141=0</formula>
    </cfRule>
  </conditionalFormatting>
  <conditionalFormatting sqref="J162:K164 E164:F164">
    <cfRule type="expression" dxfId="27" priority="57" stopIfTrue="1">
      <formula>D$141=0</formula>
    </cfRule>
  </conditionalFormatting>
  <conditionalFormatting sqref="A242:L242 M236:M242">
    <cfRule type="expression" dxfId="26" priority="58" stopIfTrue="1">
      <formula>I234=0</formula>
    </cfRule>
  </conditionalFormatting>
  <conditionalFormatting sqref="E254:F255 M213:M235 L213:L221 K240:K241 A236:J241 L223:L241 K236:K238 A243:A258 G243:M258 B243:F253 B256:F258 A213:A235 J213:K235 B213:I225 B227:I235 A226:I226">
    <cfRule type="expression" dxfId="25" priority="59" stopIfTrue="1">
      <formula>$I$234=0</formula>
    </cfRule>
  </conditionalFormatting>
  <conditionalFormatting sqref="A397:M397 K333:K350 M306:M328 L315:L328 A329:J350 L329:M350 K329:K331 A306:A328 J306:K328 B306:I318 B320:I328 A319:I319">
    <cfRule type="expression" dxfId="24" priority="60" stopIfTrue="1">
      <formula>$I$327=0</formula>
    </cfRule>
  </conditionalFormatting>
  <conditionalFormatting sqref="L362:L374 M352:M374 E393:F393 K379:K396 L375:M396 K375:K377 G375:J396 B375:F392 B394:F396 A352:A396 J352:K374 B352:I364 B366:I374 A365:I365">
    <cfRule type="expression" dxfId="23" priority="61" stopIfTrue="1">
      <formula>$I$373=0</formula>
    </cfRule>
  </conditionalFormatting>
  <conditionalFormatting sqref="H150:H158 A166:M166 L130:L145 I150:I162 L150:M163 J150:K161 I134:I145 M120:M145 G164:I164 K147:K148 L146:M148 I146:J148 A165 A164:D164 H160:H163 L120:L128 A150:A163 B150:F160 B162:D163 G150:G163 G165:M165 E161:F163 J120:K145 B120:I132 B134:H148 A120:A148">
    <cfRule type="expression" dxfId="22" priority="62" stopIfTrue="1">
      <formula>$I$141=0</formula>
    </cfRule>
  </conditionalFormatting>
  <conditionalFormatting sqref="K146">
    <cfRule type="expression" dxfId="21" priority="63" stopIfTrue="1">
      <formula>$I$141=0</formula>
    </cfRule>
    <cfRule type="cellIs" dxfId="20" priority="64" stopIfTrue="1" operator="equal">
      <formula>0</formula>
    </cfRule>
  </conditionalFormatting>
  <conditionalFormatting sqref="L260:L268 M260:M282 L270:L282 A260:A282 J260:K282 B260:I272 B274:I282 A273:I273">
    <cfRule type="expression" dxfId="19" priority="65" stopIfTrue="1">
      <formula>$I$281=0</formula>
    </cfRule>
  </conditionalFormatting>
  <conditionalFormatting sqref="L177:L189 M167:M189 L167:L175 A167:A189 J167:K189 B167:I179 B181:I189 A180:I180">
    <cfRule type="expression" dxfId="18" priority="66" stopIfTrue="1">
      <formula>$I$188=0</formula>
    </cfRule>
  </conditionalFormatting>
  <conditionalFormatting sqref="K45:K47 K37 K39 K53:K55">
    <cfRule type="cellIs" dxfId="17" priority="67" stopIfTrue="1" operator="equal">
      <formula>0</formula>
    </cfRule>
  </conditionalFormatting>
  <conditionalFormatting sqref="C53:I53">
    <cfRule type="expression" dxfId="16" priority="68" stopIfTrue="1">
      <formula>$J$53=0</formula>
    </cfRule>
  </conditionalFormatting>
  <conditionalFormatting sqref="L306:L314">
    <cfRule type="expression" dxfId="15" priority="69" stopIfTrue="1">
      <formula>$I$327=0</formula>
    </cfRule>
  </conditionalFormatting>
  <conditionalFormatting sqref="L352:L360">
    <cfRule type="expression" dxfId="14" priority="70" stopIfTrue="1">
      <formula>$I$373=0</formula>
    </cfRule>
  </conditionalFormatting>
  <conditionalFormatting sqref="K287:K304 L283:M304 K283:K285 A283:A304 G283:J304 B283:F300 B302:F304 E301:F301">
    <cfRule type="expression" dxfId="13" priority="71" stopIfTrue="1">
      <formula>$I$281=0</formula>
    </cfRule>
  </conditionalFormatting>
  <conditionalFormatting sqref="K194:K211 L190:M211 K190:K192 A190:A211 G190:J211 B190:F207 B209:F211 E208:F208">
    <cfRule type="expression" dxfId="12" priority="72" stopIfTrue="1">
      <formula>$I$188=0</formula>
    </cfRule>
  </conditionalFormatting>
  <conditionalFormatting sqref="L164:M164">
    <cfRule type="expression" dxfId="11" priority="73" stopIfTrue="1">
      <formula>$I$141=0</formula>
    </cfRule>
  </conditionalFormatting>
  <conditionalFormatting sqref="K193">
    <cfRule type="expression" dxfId="10" priority="74" stopIfTrue="1">
      <formula>$I$188=0</formula>
    </cfRule>
    <cfRule type="cellIs" dxfId="9" priority="75" stopIfTrue="1" operator="equal">
      <formula>0</formula>
    </cfRule>
  </conditionalFormatting>
  <conditionalFormatting sqref="K239">
    <cfRule type="expression" dxfId="8" priority="76" stopIfTrue="1">
      <formula>$I$234=0</formula>
    </cfRule>
    <cfRule type="cellIs" dxfId="7" priority="77" stopIfTrue="1" operator="equal">
      <formula>0</formula>
    </cfRule>
  </conditionalFormatting>
  <conditionalFormatting sqref="K286">
    <cfRule type="expression" dxfId="6" priority="78" stopIfTrue="1">
      <formula>$I$281=0</formula>
    </cfRule>
    <cfRule type="cellIs" dxfId="5" priority="79" stopIfTrue="1" operator="equal">
      <formula>0</formula>
    </cfRule>
  </conditionalFormatting>
  <conditionalFormatting sqref="K332">
    <cfRule type="expression" dxfId="4" priority="80" stopIfTrue="1">
      <formula>$I$327=0</formula>
    </cfRule>
    <cfRule type="cellIs" dxfId="3" priority="81" stopIfTrue="1" operator="equal">
      <formula>0</formula>
    </cfRule>
  </conditionalFormatting>
  <conditionalFormatting sqref="K378">
    <cfRule type="expression" dxfId="2" priority="82" stopIfTrue="1">
      <formula>$I$373=0</formula>
    </cfRule>
    <cfRule type="cellIs" dxfId="1" priority="83" stopIfTrue="1" operator="equal">
      <formula>0</formula>
    </cfRule>
  </conditionalFormatting>
  <conditionalFormatting sqref="E165:F165">
    <cfRule type="expression" dxfId="0" priority="84" stopIfTrue="1">
      <formula>$I$141=0</formula>
    </cfRule>
  </conditionalFormatting>
  <pageMargins left="0.49" right="0.11811023622047245" top="0.24" bottom="0.27" header="0.24" footer="0.11811023622047245"/>
  <pageSetup paperSize="9" orientation="landscape" r:id="rId1"/>
  <headerFooter alignWithMargins="0">
    <oddFooter>&amp;L&amp;9&amp;YDOC  G50 © 2017</oddFooter>
  </headerFooter>
  <rowBreaks count="7" manualBreakCount="7">
    <brk id="40" max="13" man="1"/>
    <brk id="77" max="13" man="1"/>
    <brk id="118" max="13" man="1"/>
    <brk id="211" max="13" man="1"/>
    <brk id="259" max="13" man="1"/>
    <brk id="304" max="13" man="1"/>
    <brk id="351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R74"/>
  <sheetViews>
    <sheetView showGridLines="0" showRowColHeaders="0" view="pageBreakPreview" zoomScaleNormal="100" zoomScaleSheetLayoutView="100" workbookViewId="0"/>
  </sheetViews>
  <sheetFormatPr baseColWidth="10" defaultRowHeight="12.75"/>
  <cols>
    <col min="1" max="1" width="1.28515625" style="917" customWidth="1"/>
    <col min="2" max="2" width="8.140625" style="917" customWidth="1"/>
    <col min="3" max="3" width="0.140625" style="917" hidden="1" customWidth="1"/>
    <col min="4" max="4" width="15.140625" style="917" customWidth="1"/>
    <col min="5" max="5" width="16.42578125" style="917" customWidth="1"/>
    <col min="6" max="6" width="15.28515625" style="917" customWidth="1"/>
    <col min="7" max="7" width="0.28515625" style="917" hidden="1" customWidth="1"/>
    <col min="8" max="8" width="15.85546875" style="917" customWidth="1"/>
    <col min="9" max="9" width="0.140625" style="917" hidden="1" customWidth="1"/>
    <col min="10" max="10" width="15.28515625" style="917" customWidth="1"/>
    <col min="11" max="11" width="0.140625" style="917" hidden="1" customWidth="1"/>
    <col min="12" max="12" width="14.5703125" style="917" customWidth="1"/>
    <col min="13" max="13" width="0.140625" style="917" hidden="1" customWidth="1"/>
    <col min="14" max="14" width="14.140625" style="917" customWidth="1"/>
    <col min="15" max="15" width="0.140625" style="917" hidden="1" customWidth="1"/>
    <col min="16" max="16" width="16" style="917" customWidth="1"/>
    <col min="17" max="17" width="0.28515625" style="917" hidden="1" customWidth="1"/>
    <col min="18" max="18" width="13.7109375" style="917" customWidth="1"/>
    <col min="19" max="16384" width="11.42578125" style="917"/>
  </cols>
  <sheetData>
    <row r="2" spans="2:18">
      <c r="B2" s="1828" t="str">
        <f>IDENTIFICATION!D8</f>
        <v>ENTR</v>
      </c>
      <c r="C2" s="1829"/>
      <c r="D2" s="1829"/>
      <c r="E2" s="1830"/>
      <c r="K2" s="918"/>
      <c r="L2" s="918"/>
      <c r="M2" s="918"/>
      <c r="N2" s="918"/>
      <c r="O2" s="918"/>
    </row>
    <row r="3" spans="2:18">
      <c r="B3" s="1831" t="str">
        <f>IDENTIFICATION!D9</f>
        <v>ENTR DE TRAVAUX URBAINS ET D'HYGIENE PUBLIQUE</v>
      </c>
      <c r="C3" s="1832"/>
      <c r="D3" s="1832"/>
      <c r="E3" s="1833"/>
      <c r="K3" s="918"/>
      <c r="L3" s="918"/>
      <c r="M3" s="918"/>
      <c r="N3" s="918"/>
      <c r="O3" s="918"/>
    </row>
    <row r="4" spans="2:18">
      <c r="B4" s="1834"/>
      <c r="C4" s="1834"/>
      <c r="D4" s="1834"/>
      <c r="E4" s="1834"/>
    </row>
    <row r="5" spans="2:18" ht="12.75" customHeight="1">
      <c r="E5" s="1835" t="s">
        <v>472</v>
      </c>
      <c r="F5" s="1836"/>
      <c r="G5" s="1836"/>
      <c r="H5" s="1836"/>
      <c r="I5" s="1836"/>
      <c r="J5" s="1836"/>
      <c r="K5" s="1836"/>
      <c r="L5" s="1837"/>
      <c r="N5" s="1841">
        <f>'SAISIE POUR G50'!G1</f>
        <v>2021</v>
      </c>
    </row>
    <row r="6" spans="2:18">
      <c r="E6" s="1838"/>
      <c r="F6" s="1839"/>
      <c r="G6" s="1839"/>
      <c r="H6" s="1839"/>
      <c r="I6" s="1839"/>
      <c r="J6" s="1839"/>
      <c r="K6" s="1839"/>
      <c r="L6" s="1840"/>
      <c r="N6" s="1842"/>
    </row>
    <row r="7" spans="2:18">
      <c r="O7" s="919"/>
      <c r="P7" s="920"/>
    </row>
    <row r="8" spans="2:18" ht="15" customHeight="1">
      <c r="B8" s="1843" t="s">
        <v>473</v>
      </c>
      <c r="C8" s="921"/>
      <c r="D8" s="1844" t="s">
        <v>474</v>
      </c>
      <c r="E8" s="1845"/>
      <c r="F8" s="1846"/>
      <c r="G8" s="922"/>
      <c r="H8" s="1847" t="s">
        <v>475</v>
      </c>
      <c r="I8" s="923"/>
      <c r="J8" s="1847" t="s">
        <v>476</v>
      </c>
      <c r="K8" s="924"/>
      <c r="L8" s="1847" t="s">
        <v>477</v>
      </c>
      <c r="M8" s="924"/>
      <c r="N8" s="1847" t="s">
        <v>478</v>
      </c>
      <c r="O8" s="923"/>
      <c r="P8" s="1849" t="s">
        <v>479</v>
      </c>
      <c r="R8" s="1849" t="s">
        <v>480</v>
      </c>
    </row>
    <row r="9" spans="2:18" ht="22.5" customHeight="1">
      <c r="B9" s="1843"/>
      <c r="C9" s="923"/>
      <c r="D9" s="925" t="s">
        <v>481</v>
      </c>
      <c r="E9" s="926">
        <v>0.09</v>
      </c>
      <c r="F9" s="927">
        <v>0.19</v>
      </c>
      <c r="G9" s="928"/>
      <c r="H9" s="1848"/>
      <c r="I9" s="923"/>
      <c r="J9" s="1848"/>
      <c r="K9" s="923"/>
      <c r="L9" s="1848"/>
      <c r="M9" s="923"/>
      <c r="N9" s="1848"/>
      <c r="O9" s="923"/>
      <c r="P9" s="1850"/>
      <c r="R9" s="1850"/>
    </row>
    <row r="10" spans="2:18" ht="5.25" customHeight="1">
      <c r="B10" s="929"/>
      <c r="C10" s="930"/>
      <c r="D10" s="931"/>
      <c r="E10" s="932"/>
      <c r="F10" s="933"/>
      <c r="G10" s="934"/>
      <c r="H10" s="929"/>
      <c r="I10" s="930"/>
      <c r="J10" s="929"/>
      <c r="K10" s="930"/>
      <c r="L10" s="929"/>
      <c r="M10" s="930"/>
      <c r="N10" s="929"/>
      <c r="O10" s="930"/>
      <c r="P10" s="929"/>
      <c r="R10" s="929"/>
    </row>
    <row r="11" spans="2:18" ht="15" customHeight="1">
      <c r="B11" s="1851">
        <v>44197</v>
      </c>
      <c r="C11" s="935"/>
      <c r="D11" s="1853">
        <v>0</v>
      </c>
      <c r="E11" s="1853">
        <v>0</v>
      </c>
      <c r="F11" s="1853">
        <v>1000</v>
      </c>
      <c r="G11" s="936"/>
      <c r="H11" s="1855">
        <v>14000</v>
      </c>
      <c r="I11" s="937"/>
      <c r="J11" s="1855">
        <v>12332</v>
      </c>
      <c r="K11" s="923"/>
      <c r="L11" s="1857">
        <f>(E11*$E$9)+(D11*0%)+(F11*$F$9)</f>
        <v>190</v>
      </c>
      <c r="M11" s="938"/>
      <c r="N11" s="1859">
        <f>IF(L11&lt;H11+J11,(H11+J11)-L11,0)</f>
        <v>26142</v>
      </c>
      <c r="O11" s="939"/>
      <c r="P11" s="1859">
        <f>IF(L11&gt;H11+J11,L11-H11-J11,0)</f>
        <v>0</v>
      </c>
      <c r="R11" s="1859">
        <f>+D11+E11+F11+L11</f>
        <v>1190</v>
      </c>
    </row>
    <row r="12" spans="2:18" ht="15" customHeight="1">
      <c r="B12" s="1852"/>
      <c r="C12" s="935"/>
      <c r="D12" s="1854"/>
      <c r="E12" s="1854"/>
      <c r="F12" s="1854"/>
      <c r="G12" s="936"/>
      <c r="H12" s="1856"/>
      <c r="I12" s="937"/>
      <c r="J12" s="1856"/>
      <c r="K12" s="923"/>
      <c r="L12" s="1858"/>
      <c r="M12" s="938"/>
      <c r="N12" s="1860"/>
      <c r="O12" s="939"/>
      <c r="P12" s="1860"/>
      <c r="R12" s="1860"/>
    </row>
    <row r="13" spans="2:18" ht="5.25" customHeight="1">
      <c r="B13" s="940"/>
      <c r="C13" s="941"/>
      <c r="D13" s="942"/>
      <c r="E13" s="942"/>
      <c r="F13" s="942"/>
      <c r="G13" s="943"/>
      <c r="H13" s="942"/>
      <c r="I13" s="930"/>
      <c r="J13" s="944"/>
      <c r="K13" s="923"/>
      <c r="L13" s="942"/>
      <c r="M13" s="943"/>
      <c r="N13" s="945"/>
      <c r="O13" s="946"/>
      <c r="P13" s="945"/>
      <c r="R13" s="945"/>
    </row>
    <row r="14" spans="2:18" ht="15" customHeight="1">
      <c r="B14" s="1851">
        <f>B11+31</f>
        <v>44228</v>
      </c>
      <c r="C14" s="935"/>
      <c r="D14" s="1853"/>
      <c r="E14" s="1853">
        <v>0</v>
      </c>
      <c r="F14" s="1853">
        <v>0</v>
      </c>
      <c r="G14" s="947"/>
      <c r="H14" s="1857">
        <f>N11</f>
        <v>26142</v>
      </c>
      <c r="I14" s="923"/>
      <c r="J14" s="1855">
        <v>0</v>
      </c>
      <c r="K14" s="923"/>
      <c r="L14" s="1857">
        <f>(E14*$E$9)+(D14*0%)+(F14*$F$9)</f>
        <v>0</v>
      </c>
      <c r="M14" s="938"/>
      <c r="N14" s="1859">
        <f>IF(L14&lt;H14+J14,(H14+J14)-L14,0)</f>
        <v>26142</v>
      </c>
      <c r="O14" s="939"/>
      <c r="P14" s="1859">
        <f>IF(L14&gt;H14+J14,L14-H14-J14,0)</f>
        <v>0</v>
      </c>
      <c r="R14" s="1859">
        <f>+D14+E14+F14+L14</f>
        <v>0</v>
      </c>
    </row>
    <row r="15" spans="2:18" ht="15" customHeight="1">
      <c r="B15" s="1852"/>
      <c r="C15" s="935"/>
      <c r="D15" s="1854"/>
      <c r="E15" s="1854"/>
      <c r="F15" s="1854"/>
      <c r="G15" s="947"/>
      <c r="H15" s="1858"/>
      <c r="I15" s="923"/>
      <c r="J15" s="1856"/>
      <c r="K15" s="923"/>
      <c r="L15" s="1858"/>
      <c r="M15" s="938"/>
      <c r="N15" s="1860"/>
      <c r="O15" s="939"/>
      <c r="P15" s="1860"/>
      <c r="R15" s="1860"/>
    </row>
    <row r="16" spans="2:18" ht="5.25" customHeight="1">
      <c r="B16" s="940"/>
      <c r="C16" s="941"/>
      <c r="D16" s="948"/>
      <c r="E16" s="948"/>
      <c r="F16" s="948"/>
      <c r="G16" s="943"/>
      <c r="H16" s="942"/>
      <c r="I16" s="943"/>
      <c r="J16" s="949"/>
      <c r="K16" s="942"/>
      <c r="L16" s="942"/>
      <c r="M16" s="943"/>
      <c r="N16" s="945"/>
      <c r="O16" s="946"/>
      <c r="P16" s="945"/>
      <c r="R16" s="945"/>
    </row>
    <row r="17" spans="2:18" ht="15" customHeight="1">
      <c r="B17" s="1851">
        <f>B14+31</f>
        <v>44259</v>
      </c>
      <c r="C17" s="935"/>
      <c r="D17" s="1853"/>
      <c r="E17" s="1853"/>
      <c r="F17" s="1853">
        <v>0</v>
      </c>
      <c r="G17" s="947"/>
      <c r="H17" s="1857">
        <f>N14</f>
        <v>26142</v>
      </c>
      <c r="I17" s="923"/>
      <c r="J17" s="1855">
        <v>0</v>
      </c>
      <c r="K17" s="923"/>
      <c r="L17" s="1857">
        <f>(E17*$E$9)+(D17*0%)+(F17*$F$9)</f>
        <v>0</v>
      </c>
      <c r="M17" s="938"/>
      <c r="N17" s="1859">
        <f>IF(L17&lt;H17+J17,(H17+J17)-L17,0)</f>
        <v>26142</v>
      </c>
      <c r="O17" s="939"/>
      <c r="P17" s="1859">
        <f>IF(L17&gt;H17+J17,L17-H17-J17,0)</f>
        <v>0</v>
      </c>
      <c r="R17" s="1859">
        <f>+D17+E17+F17+L17</f>
        <v>0</v>
      </c>
    </row>
    <row r="18" spans="2:18" ht="15" customHeight="1">
      <c r="B18" s="1852"/>
      <c r="C18" s="935"/>
      <c r="D18" s="1854"/>
      <c r="E18" s="1854"/>
      <c r="F18" s="1854"/>
      <c r="G18" s="947"/>
      <c r="H18" s="1858"/>
      <c r="I18" s="923"/>
      <c r="J18" s="1856"/>
      <c r="K18" s="923"/>
      <c r="L18" s="1858"/>
      <c r="M18" s="938"/>
      <c r="N18" s="1860"/>
      <c r="O18" s="939"/>
      <c r="P18" s="1860"/>
      <c r="R18" s="1860"/>
    </row>
    <row r="19" spans="2:18" ht="5.25" customHeight="1">
      <c r="B19" s="940"/>
      <c r="C19" s="950"/>
      <c r="D19" s="948"/>
      <c r="E19" s="948"/>
      <c r="F19" s="948"/>
      <c r="G19" s="943"/>
      <c r="H19" s="942"/>
      <c r="I19" s="943"/>
      <c r="J19" s="949"/>
      <c r="K19" s="942"/>
      <c r="L19" s="942"/>
      <c r="M19" s="943"/>
      <c r="N19" s="945"/>
      <c r="O19" s="946"/>
      <c r="P19" s="945"/>
      <c r="R19" s="945"/>
    </row>
    <row r="20" spans="2:18" ht="15" customHeight="1">
      <c r="B20" s="1851">
        <f>B17+31</f>
        <v>44290</v>
      </c>
      <c r="C20" s="935"/>
      <c r="D20" s="1853">
        <v>0</v>
      </c>
      <c r="E20" s="1853">
        <v>0</v>
      </c>
      <c r="F20" s="1853">
        <v>0</v>
      </c>
      <c r="G20" s="947"/>
      <c r="H20" s="1857">
        <f>N17</f>
        <v>26142</v>
      </c>
      <c r="I20" s="923"/>
      <c r="J20" s="1855">
        <v>0</v>
      </c>
      <c r="K20" s="923"/>
      <c r="L20" s="1857">
        <f>(E20*$E$9)+(D20*0%)+(F20*$F$9)</f>
        <v>0</v>
      </c>
      <c r="M20" s="938"/>
      <c r="N20" s="1859">
        <f>IF(L20&lt;H20+J20,(H20+J20)-L20,0)</f>
        <v>26142</v>
      </c>
      <c r="O20" s="939"/>
      <c r="P20" s="1859">
        <f>IF(L20&gt;H20+J20,L20-H20-J20,0)</f>
        <v>0</v>
      </c>
      <c r="R20" s="1859">
        <f>+D20+E20+F20+L20</f>
        <v>0</v>
      </c>
    </row>
    <row r="21" spans="2:18" ht="15" customHeight="1">
      <c r="B21" s="1852"/>
      <c r="C21" s="935"/>
      <c r="D21" s="1854"/>
      <c r="E21" s="1854"/>
      <c r="F21" s="1854"/>
      <c r="G21" s="947"/>
      <c r="H21" s="1858"/>
      <c r="I21" s="923"/>
      <c r="J21" s="1856"/>
      <c r="K21" s="923"/>
      <c r="L21" s="1858"/>
      <c r="M21" s="938"/>
      <c r="N21" s="1860"/>
      <c r="O21" s="939"/>
      <c r="P21" s="1860"/>
      <c r="R21" s="1860"/>
    </row>
    <row r="22" spans="2:18" ht="5.25" customHeight="1">
      <c r="B22" s="951"/>
      <c r="C22" s="941"/>
      <c r="D22" s="952"/>
      <c r="E22" s="952"/>
      <c r="F22" s="952"/>
      <c r="G22" s="943"/>
      <c r="H22" s="943"/>
      <c r="I22" s="943"/>
      <c r="J22" s="953"/>
      <c r="K22" s="943"/>
      <c r="L22" s="943"/>
      <c r="M22" s="943"/>
      <c r="N22" s="946"/>
      <c r="O22" s="946"/>
      <c r="P22" s="946"/>
      <c r="R22" s="946"/>
    </row>
    <row r="23" spans="2:18">
      <c r="B23" s="1851">
        <f>B20+31</f>
        <v>44321</v>
      </c>
      <c r="C23" s="935"/>
      <c r="D23" s="1853"/>
      <c r="E23" s="1853"/>
      <c r="F23" s="1853">
        <v>0</v>
      </c>
      <c r="G23" s="947"/>
      <c r="H23" s="1857">
        <f>N20</f>
        <v>26142</v>
      </c>
      <c r="I23" s="923"/>
      <c r="J23" s="1855">
        <v>0</v>
      </c>
      <c r="K23" s="923"/>
      <c r="L23" s="1857">
        <f>(E23*$E$9)+(D23*0%)+(F23*$F$9)</f>
        <v>0</v>
      </c>
      <c r="M23" s="938"/>
      <c r="N23" s="1859">
        <f>IF(L23&lt;H23+J23,(H23+J23)-L23,0)</f>
        <v>26142</v>
      </c>
      <c r="O23" s="939"/>
      <c r="P23" s="1859">
        <f>IF(L23&gt;H23+J23,L23-H23-J23,0)</f>
        <v>0</v>
      </c>
      <c r="R23" s="1859">
        <f>+D23+E23+F23+L23</f>
        <v>0</v>
      </c>
    </row>
    <row r="24" spans="2:18">
      <c r="B24" s="1852"/>
      <c r="C24" s="935"/>
      <c r="D24" s="1854"/>
      <c r="E24" s="1854"/>
      <c r="F24" s="1854"/>
      <c r="G24" s="947"/>
      <c r="H24" s="1858"/>
      <c r="I24" s="923"/>
      <c r="J24" s="1856"/>
      <c r="K24" s="923"/>
      <c r="L24" s="1858"/>
      <c r="M24" s="938"/>
      <c r="N24" s="1860"/>
      <c r="O24" s="939"/>
      <c r="P24" s="1860"/>
      <c r="R24" s="1860"/>
    </row>
    <row r="25" spans="2:18" ht="5.25" customHeight="1">
      <c r="B25" s="1"/>
      <c r="C25" s="919"/>
      <c r="D25" s="1"/>
      <c r="E25" s="1"/>
      <c r="F25" s="1"/>
      <c r="G25" s="919"/>
      <c r="J25" s="954"/>
      <c r="M25" s="919"/>
      <c r="O25" s="919"/>
    </row>
    <row r="26" spans="2:18">
      <c r="B26" s="1851">
        <f>B23+31</f>
        <v>44352</v>
      </c>
      <c r="C26" s="935"/>
      <c r="D26" s="1853"/>
      <c r="E26" s="1853">
        <v>0</v>
      </c>
      <c r="F26" s="1853">
        <v>0</v>
      </c>
      <c r="G26" s="947"/>
      <c r="H26" s="1857">
        <f>N23</f>
        <v>26142</v>
      </c>
      <c r="I26" s="923"/>
      <c r="J26" s="1855">
        <v>0</v>
      </c>
      <c r="K26" s="923"/>
      <c r="L26" s="1857">
        <f>(E26*$E$9)+(D26*0%)+(F26*$F$9)</f>
        <v>0</v>
      </c>
      <c r="M26" s="938"/>
      <c r="N26" s="1859">
        <f>IF(L26&lt;H26+J26,(H26+J26)-L26,0)</f>
        <v>26142</v>
      </c>
      <c r="O26" s="939"/>
      <c r="P26" s="1859">
        <f>IF(L26&gt;H26+J26,L26-H26-J26,0)</f>
        <v>0</v>
      </c>
      <c r="R26" s="1859">
        <f>+D26+E26+F26+L26</f>
        <v>0</v>
      </c>
    </row>
    <row r="27" spans="2:18">
      <c r="B27" s="1852"/>
      <c r="C27" s="935"/>
      <c r="D27" s="1854"/>
      <c r="E27" s="1854"/>
      <c r="F27" s="1854"/>
      <c r="G27" s="947"/>
      <c r="H27" s="1858"/>
      <c r="I27" s="923"/>
      <c r="J27" s="1856"/>
      <c r="K27" s="923"/>
      <c r="L27" s="1858"/>
      <c r="M27" s="938"/>
      <c r="N27" s="1860"/>
      <c r="O27" s="939"/>
      <c r="P27" s="1860"/>
      <c r="R27" s="1860"/>
    </row>
    <row r="28" spans="2:18" ht="5.25" customHeight="1">
      <c r="B28" s="1"/>
      <c r="D28" s="1"/>
      <c r="E28" s="1"/>
      <c r="F28" s="1"/>
      <c r="G28" s="919"/>
      <c r="J28" s="954"/>
      <c r="M28" s="919"/>
      <c r="O28" s="919"/>
    </row>
    <row r="29" spans="2:18">
      <c r="B29" s="1851">
        <f>B26+31</f>
        <v>44383</v>
      </c>
      <c r="C29" s="935"/>
      <c r="D29" s="1853">
        <v>0</v>
      </c>
      <c r="E29" s="1853">
        <v>0</v>
      </c>
      <c r="F29" s="1853">
        <v>0</v>
      </c>
      <c r="G29" s="947"/>
      <c r="H29" s="1857">
        <f>N26</f>
        <v>26142</v>
      </c>
      <c r="I29" s="923"/>
      <c r="J29" s="1855">
        <v>0</v>
      </c>
      <c r="K29" s="923"/>
      <c r="L29" s="1857">
        <f>(E29*$E$9)+(D29*0%)+(F29*$F$9)</f>
        <v>0</v>
      </c>
      <c r="M29" s="938"/>
      <c r="N29" s="1859">
        <f>IF(L29&lt;H29+J29,(H29+J29)-L29,0)</f>
        <v>26142</v>
      </c>
      <c r="O29" s="939"/>
      <c r="P29" s="1859">
        <f>IF(L29&gt;H29+J29,L29-H29-J29,0)</f>
        <v>0</v>
      </c>
      <c r="R29" s="1859">
        <f>+D29+E29+F29+L29</f>
        <v>0</v>
      </c>
    </row>
    <row r="30" spans="2:18">
      <c r="B30" s="1852"/>
      <c r="C30" s="935"/>
      <c r="D30" s="1854"/>
      <c r="E30" s="1854"/>
      <c r="F30" s="1854"/>
      <c r="G30" s="947"/>
      <c r="H30" s="1858"/>
      <c r="I30" s="923"/>
      <c r="J30" s="1856"/>
      <c r="K30" s="923"/>
      <c r="L30" s="1858"/>
      <c r="M30" s="938"/>
      <c r="N30" s="1860"/>
      <c r="O30" s="939"/>
      <c r="P30" s="1860"/>
      <c r="R30" s="1860"/>
    </row>
    <row r="31" spans="2:18" ht="5.25" customHeight="1">
      <c r="B31" s="1"/>
      <c r="D31" s="1"/>
      <c r="E31" s="1"/>
      <c r="F31" s="1"/>
      <c r="G31" s="919"/>
      <c r="J31" s="954"/>
      <c r="M31" s="919"/>
      <c r="O31" s="919"/>
    </row>
    <row r="32" spans="2:18">
      <c r="B32" s="1851">
        <f>B29+31</f>
        <v>44414</v>
      </c>
      <c r="C32" s="935"/>
      <c r="D32" s="1853">
        <v>0</v>
      </c>
      <c r="E32" s="1853">
        <v>0</v>
      </c>
      <c r="F32" s="1853">
        <v>0</v>
      </c>
      <c r="G32" s="947"/>
      <c r="H32" s="1857">
        <f>N29</f>
        <v>26142</v>
      </c>
      <c r="I32" s="923"/>
      <c r="J32" s="1855">
        <v>0</v>
      </c>
      <c r="K32" s="923"/>
      <c r="L32" s="1857">
        <f>(E32*$E$9)+(D32*0%)+(F32*$F$9)</f>
        <v>0</v>
      </c>
      <c r="M32" s="938"/>
      <c r="N32" s="1859">
        <f>IF(L32&lt;H32+J32,(H32+J32)-L32,0)</f>
        <v>26142</v>
      </c>
      <c r="O32" s="939"/>
      <c r="P32" s="1859">
        <f>IF(L32&gt;H32+J32,L32-H32-J32,0)</f>
        <v>0</v>
      </c>
      <c r="R32" s="1859">
        <f>+D32+E32+F32+L32</f>
        <v>0</v>
      </c>
    </row>
    <row r="33" spans="2:18">
      <c r="B33" s="1852"/>
      <c r="C33" s="935"/>
      <c r="D33" s="1854"/>
      <c r="E33" s="1854"/>
      <c r="F33" s="1854"/>
      <c r="G33" s="947"/>
      <c r="H33" s="1858"/>
      <c r="I33" s="923"/>
      <c r="J33" s="1856"/>
      <c r="K33" s="923"/>
      <c r="L33" s="1858"/>
      <c r="M33" s="938"/>
      <c r="N33" s="1860"/>
      <c r="O33" s="939"/>
      <c r="P33" s="1860"/>
      <c r="R33" s="1860"/>
    </row>
    <row r="34" spans="2:18" ht="5.25" customHeight="1">
      <c r="B34" s="1"/>
      <c r="D34" s="1"/>
      <c r="E34" s="1"/>
      <c r="F34" s="1"/>
      <c r="G34" s="919"/>
      <c r="J34" s="954"/>
      <c r="M34" s="919"/>
      <c r="O34" s="919"/>
    </row>
    <row r="35" spans="2:18">
      <c r="B35" s="1851">
        <f>B32+31</f>
        <v>44445</v>
      </c>
      <c r="C35" s="935"/>
      <c r="D35" s="1853">
        <v>0</v>
      </c>
      <c r="E35" s="1853">
        <v>0</v>
      </c>
      <c r="F35" s="1853">
        <v>0</v>
      </c>
      <c r="G35" s="947"/>
      <c r="H35" s="1857">
        <f>N32</f>
        <v>26142</v>
      </c>
      <c r="I35" s="923"/>
      <c r="J35" s="1855">
        <v>0</v>
      </c>
      <c r="K35" s="923"/>
      <c r="L35" s="1857">
        <f>(E35*$E$9)+(D35*0%)+(F35*$F$9)</f>
        <v>0</v>
      </c>
      <c r="M35" s="938"/>
      <c r="N35" s="1859">
        <f>IF(L35&lt;H35+J35,(H35+J35)-L35,0)</f>
        <v>26142</v>
      </c>
      <c r="O35" s="939"/>
      <c r="P35" s="1859">
        <f>IF(L35&gt;H35+J35,L35-H35-J35,0)</f>
        <v>0</v>
      </c>
      <c r="R35" s="1861">
        <f>+D35+E35+F35+L35</f>
        <v>0</v>
      </c>
    </row>
    <row r="36" spans="2:18">
      <c r="B36" s="1852"/>
      <c r="C36" s="935"/>
      <c r="D36" s="1854"/>
      <c r="E36" s="1854"/>
      <c r="F36" s="1854"/>
      <c r="G36" s="947"/>
      <c r="H36" s="1858"/>
      <c r="I36" s="923"/>
      <c r="J36" s="1856"/>
      <c r="K36" s="923"/>
      <c r="L36" s="1858"/>
      <c r="M36" s="938"/>
      <c r="N36" s="1860"/>
      <c r="O36" s="939"/>
      <c r="P36" s="1860"/>
      <c r="R36" s="1862"/>
    </row>
    <row r="37" spans="2:18" ht="5.25" customHeight="1">
      <c r="B37" s="1"/>
      <c r="D37" s="1"/>
      <c r="E37" s="1"/>
      <c r="F37" s="1"/>
      <c r="G37" s="919"/>
      <c r="J37" s="954"/>
      <c r="M37" s="919"/>
      <c r="O37" s="919"/>
    </row>
    <row r="38" spans="2:18">
      <c r="B38" s="1851">
        <f>B35+31</f>
        <v>44476</v>
      </c>
      <c r="C38" s="935"/>
      <c r="D38" s="1853"/>
      <c r="E38" s="1853">
        <v>0</v>
      </c>
      <c r="F38" s="1853">
        <v>0</v>
      </c>
      <c r="G38" s="947"/>
      <c r="H38" s="1857">
        <f>N35</f>
        <v>26142</v>
      </c>
      <c r="I38" s="923"/>
      <c r="J38" s="1855">
        <v>0</v>
      </c>
      <c r="K38" s="923"/>
      <c r="L38" s="1857">
        <f>(E38*$E$9)+(D38*0%)+(F38*$F$9)</f>
        <v>0</v>
      </c>
      <c r="M38" s="938"/>
      <c r="N38" s="1859">
        <f>IF(L38&lt;H38+J38,(H38+J38)-L38,0)</f>
        <v>26142</v>
      </c>
      <c r="O38" s="939"/>
      <c r="P38" s="1859">
        <f>IF(L38&gt;H38+J38,L38-H38-J38,0)</f>
        <v>0</v>
      </c>
      <c r="R38" s="1859">
        <f>IF(N38&gt;J38+L38,N38-J38-L38,0)</f>
        <v>26142</v>
      </c>
    </row>
    <row r="39" spans="2:18">
      <c r="B39" s="1852"/>
      <c r="C39" s="935"/>
      <c r="D39" s="1854"/>
      <c r="E39" s="1854"/>
      <c r="F39" s="1854"/>
      <c r="G39" s="947"/>
      <c r="H39" s="1858"/>
      <c r="I39" s="923"/>
      <c r="J39" s="1856"/>
      <c r="K39" s="923"/>
      <c r="L39" s="1858"/>
      <c r="M39" s="938"/>
      <c r="N39" s="1860"/>
      <c r="O39" s="939"/>
      <c r="P39" s="1860"/>
      <c r="R39" s="1860"/>
    </row>
    <row r="40" spans="2:18" ht="5.25" customHeight="1">
      <c r="B40" s="1"/>
      <c r="D40" s="1"/>
      <c r="E40" s="1"/>
      <c r="F40" s="1"/>
      <c r="G40" s="919"/>
      <c r="J40" s="954"/>
      <c r="M40" s="919"/>
      <c r="O40" s="919"/>
    </row>
    <row r="41" spans="2:18">
      <c r="B41" s="1851">
        <f>B38+31</f>
        <v>44507</v>
      </c>
      <c r="C41" s="935"/>
      <c r="D41" s="1853"/>
      <c r="E41" s="1853">
        <v>0</v>
      </c>
      <c r="F41" s="1853">
        <v>0</v>
      </c>
      <c r="G41" s="947"/>
      <c r="H41" s="1857">
        <f>N38</f>
        <v>26142</v>
      </c>
      <c r="I41" s="923"/>
      <c r="J41" s="1855">
        <v>0</v>
      </c>
      <c r="K41" s="923"/>
      <c r="L41" s="1857">
        <f>(E41*$E$9)+(D41*0%)+(F41*$F$9)</f>
        <v>0</v>
      </c>
      <c r="M41" s="938"/>
      <c r="N41" s="1859">
        <f>IF(L41&lt;H41+J41,(H41+J41)-L41,0)</f>
        <v>26142</v>
      </c>
      <c r="O41" s="939"/>
      <c r="P41" s="1859">
        <f>IF(L41&gt;H41+J41,L41-H41-J41,0)</f>
        <v>0</v>
      </c>
      <c r="R41" s="1859">
        <f>+D41+E41+F41+L41</f>
        <v>0</v>
      </c>
    </row>
    <row r="42" spans="2:18">
      <c r="B42" s="1852"/>
      <c r="C42" s="935"/>
      <c r="D42" s="1854"/>
      <c r="E42" s="1854"/>
      <c r="F42" s="1854"/>
      <c r="G42" s="947"/>
      <c r="H42" s="1858"/>
      <c r="I42" s="923"/>
      <c r="J42" s="1856"/>
      <c r="K42" s="923"/>
      <c r="L42" s="1858"/>
      <c r="M42" s="938"/>
      <c r="N42" s="1860"/>
      <c r="O42" s="939"/>
      <c r="P42" s="1860"/>
      <c r="R42" s="1860"/>
    </row>
    <row r="43" spans="2:18" ht="5.25" customHeight="1">
      <c r="B43" s="1"/>
      <c r="D43" s="1"/>
      <c r="E43" s="1"/>
      <c r="F43" s="1"/>
      <c r="G43" s="919"/>
      <c r="J43" s="954"/>
      <c r="M43" s="919"/>
      <c r="O43" s="919"/>
    </row>
    <row r="44" spans="2:18">
      <c r="B44" s="1851">
        <f>B41+31</f>
        <v>44538</v>
      </c>
      <c r="C44" s="935"/>
      <c r="D44" s="1853"/>
      <c r="E44" s="1853">
        <v>0</v>
      </c>
      <c r="F44" s="1853">
        <v>0</v>
      </c>
      <c r="G44" s="947"/>
      <c r="H44" s="1857">
        <f>N41</f>
        <v>26142</v>
      </c>
      <c r="I44" s="923"/>
      <c r="J44" s="1855">
        <v>0</v>
      </c>
      <c r="K44" s="923"/>
      <c r="L44" s="1857">
        <f>(E44*$E$9)+(D44*0%)+(F44*$F$9)</f>
        <v>0</v>
      </c>
      <c r="M44" s="938"/>
      <c r="N44" s="1859">
        <f>IF(L44&lt;H44+J44,(H44+J44)-L44,0)</f>
        <v>26142</v>
      </c>
      <c r="O44" s="939"/>
      <c r="P44" s="1859">
        <f>IF(L44&gt;H44+J44,L44-H44-J44,0)</f>
        <v>0</v>
      </c>
      <c r="R44" s="1859">
        <f>+D44+E44+F44+L44</f>
        <v>0</v>
      </c>
    </row>
    <row r="45" spans="2:18">
      <c r="B45" s="1852"/>
      <c r="C45" s="935"/>
      <c r="D45" s="1854"/>
      <c r="E45" s="1854"/>
      <c r="F45" s="1854"/>
      <c r="G45" s="947"/>
      <c r="H45" s="1858"/>
      <c r="I45" s="923"/>
      <c r="J45" s="1856"/>
      <c r="K45" s="923"/>
      <c r="L45" s="1858"/>
      <c r="M45" s="938"/>
      <c r="N45" s="1860"/>
      <c r="O45" s="939"/>
      <c r="P45" s="1860"/>
      <c r="R45" s="1860"/>
    </row>
    <row r="46" spans="2:18" ht="5.25" customHeight="1">
      <c r="B46" s="955"/>
      <c r="C46" s="955"/>
      <c r="D46" s="955"/>
      <c r="E46" s="955"/>
      <c r="F46" s="955"/>
      <c r="G46" s="955"/>
      <c r="H46" s="955"/>
      <c r="I46" s="955"/>
      <c r="J46" s="956"/>
      <c r="K46" s="955"/>
      <c r="L46" s="955"/>
      <c r="M46" s="957"/>
      <c r="N46" s="955"/>
      <c r="O46" s="957"/>
      <c r="P46" s="955"/>
      <c r="R46" s="955"/>
    </row>
    <row r="47" spans="2:18">
      <c r="B47" s="1863" t="s">
        <v>267</v>
      </c>
      <c r="C47" s="958"/>
      <c r="D47" s="1865">
        <f>D11+D14+D17+D20+D23+D26+D29+D32+D35+D38+D41+D44</f>
        <v>0</v>
      </c>
      <c r="E47" s="1865">
        <f t="shared" ref="E47:F47" si="0">E11+E14+E17+E20+E23+E26+E29+E32+E35+E38+E41+E44</f>
        <v>0</v>
      </c>
      <c r="F47" s="1865">
        <f t="shared" si="0"/>
        <v>1000</v>
      </c>
      <c r="G47" s="947"/>
      <c r="H47" s="1867"/>
      <c r="I47" s="923"/>
      <c r="J47" s="1865">
        <f>J11+J14+J17+J20+J23+J26+J29+J32+J35+J38+J41+J44</f>
        <v>12332</v>
      </c>
      <c r="K47" s="959"/>
      <c r="L47" s="1865">
        <f t="shared" ref="L47" si="1">L11+L14+L17+L20+L23+L26+L29+L32+L35+L38+L41+L44</f>
        <v>190</v>
      </c>
      <c r="M47" s="938"/>
      <c r="N47" s="1867">
        <f>IF(L47&lt;H47+J47,(H47+J47)-L47,0)</f>
        <v>12142</v>
      </c>
      <c r="O47" s="939"/>
      <c r="P47" s="1865">
        <f t="shared" ref="P47" si="2">P11+P14+P17+P20+P23+P26+P29+P32+P35+P38+P41+P44</f>
        <v>0</v>
      </c>
      <c r="R47" s="1872">
        <f t="shared" ref="R47" si="3">R11+R14+R17+R20+R23+R26+R29+R32+R35+R38+R41+R44</f>
        <v>27332</v>
      </c>
    </row>
    <row r="48" spans="2:18">
      <c r="B48" s="1864"/>
      <c r="C48" s="958"/>
      <c r="D48" s="1866"/>
      <c r="E48" s="1866"/>
      <c r="F48" s="1866"/>
      <c r="G48" s="947"/>
      <c r="H48" s="1868"/>
      <c r="I48" s="923"/>
      <c r="J48" s="1866"/>
      <c r="K48" s="959"/>
      <c r="L48" s="1866"/>
      <c r="M48" s="938"/>
      <c r="N48" s="1868"/>
      <c r="O48" s="939"/>
      <c r="P48" s="1866"/>
      <c r="R48" s="1873"/>
    </row>
    <row r="49" spans="2:18" ht="6" customHeight="1"/>
    <row r="50" spans="2:18" ht="15.75" customHeight="1"/>
    <row r="51" spans="2:18" ht="15.75" customHeight="1">
      <c r="B51" s="960"/>
      <c r="C51" s="961"/>
      <c r="D51" s="962" t="s">
        <v>482</v>
      </c>
      <c r="E51" s="962" t="s">
        <v>483</v>
      </c>
      <c r="F51" s="962" t="s">
        <v>484</v>
      </c>
      <c r="G51" s="963"/>
      <c r="H51" s="964" t="s">
        <v>485</v>
      </c>
      <c r="L51" s="919"/>
      <c r="M51" s="919"/>
      <c r="N51" s="919"/>
    </row>
    <row r="52" spans="2:18" ht="12.75" customHeight="1">
      <c r="B52" s="965"/>
      <c r="C52" s="966"/>
      <c r="D52" s="967" t="s">
        <v>486</v>
      </c>
      <c r="E52" s="968">
        <v>0</v>
      </c>
      <c r="F52" s="969">
        <f>+D47+E47+F47</f>
        <v>1000</v>
      </c>
      <c r="G52" s="970">
        <f>+E47+F47+G47</f>
        <v>1000</v>
      </c>
      <c r="H52" s="969">
        <f>F52-E52</f>
        <v>1000</v>
      </c>
      <c r="J52" s="971"/>
      <c r="L52" s="1874"/>
      <c r="M52" s="1875"/>
      <c r="N52" s="972"/>
      <c r="R52" s="973" t="s">
        <v>487</v>
      </c>
    </row>
    <row r="53" spans="2:18">
      <c r="B53" s="974" t="s">
        <v>488</v>
      </c>
      <c r="C53" s="975"/>
      <c r="D53" s="967" t="s">
        <v>489</v>
      </c>
      <c r="E53" s="968"/>
      <c r="F53" s="969">
        <f>+D47+E47+F47</f>
        <v>1000</v>
      </c>
      <c r="G53" s="970">
        <f>+E47+F47+G47</f>
        <v>1000</v>
      </c>
      <c r="H53" s="969">
        <f t="shared" ref="H53:H54" si="4">F53-E53</f>
        <v>1000</v>
      </c>
      <c r="J53" s="971"/>
      <c r="L53" s="1874"/>
      <c r="M53" s="1875"/>
      <c r="N53" s="976"/>
    </row>
    <row r="54" spans="2:18">
      <c r="B54" s="977"/>
      <c r="C54" s="978"/>
      <c r="D54" s="967" t="s">
        <v>490</v>
      </c>
      <c r="E54" s="968"/>
      <c r="F54" s="969">
        <f>+D47+E47+F47</f>
        <v>1000</v>
      </c>
      <c r="G54" s="970">
        <f>+E47+F47+G47</f>
        <v>1000</v>
      </c>
      <c r="H54" s="969">
        <f t="shared" si="4"/>
        <v>1000</v>
      </c>
      <c r="J54" s="979"/>
      <c r="L54" s="919"/>
      <c r="M54" s="919"/>
      <c r="N54" s="919"/>
    </row>
    <row r="55" spans="2:18">
      <c r="B55" s="980"/>
      <c r="C55" s="980"/>
      <c r="G55" s="919"/>
      <c r="J55" s="979"/>
    </row>
    <row r="56" spans="2:18">
      <c r="B56" s="981"/>
      <c r="C56" s="982"/>
      <c r="D56" s="962" t="s">
        <v>482</v>
      </c>
      <c r="E56" s="962" t="s">
        <v>491</v>
      </c>
      <c r="F56" s="962" t="s">
        <v>492</v>
      </c>
      <c r="G56" s="963"/>
      <c r="H56" s="964" t="s">
        <v>485</v>
      </c>
      <c r="J56" s="1876"/>
      <c r="K56" s="1877"/>
      <c r="L56" s="1878"/>
      <c r="M56" s="1878"/>
      <c r="N56" s="1878"/>
      <c r="O56" s="1878"/>
      <c r="P56" s="983"/>
      <c r="Q56" s="980"/>
    </row>
    <row r="57" spans="2:18">
      <c r="B57" s="984"/>
      <c r="C57" s="975"/>
      <c r="D57" s="967" t="s">
        <v>493</v>
      </c>
      <c r="E57" s="968">
        <v>0</v>
      </c>
      <c r="F57" s="969">
        <f>L47</f>
        <v>190</v>
      </c>
      <c r="G57" s="970">
        <f>+E53+F53+G53</f>
        <v>2000</v>
      </c>
      <c r="H57" s="969">
        <f>F57-E57</f>
        <v>190</v>
      </c>
      <c r="J57" s="1869"/>
      <c r="K57" s="1870"/>
      <c r="L57" s="1871"/>
      <c r="M57" s="1871"/>
      <c r="N57" s="1871"/>
      <c r="O57" s="1871"/>
      <c r="P57" s="972"/>
      <c r="Q57" s="980"/>
    </row>
    <row r="58" spans="2:18">
      <c r="B58" s="985" t="s">
        <v>488</v>
      </c>
      <c r="C58" s="975"/>
      <c r="D58" s="967" t="s">
        <v>494</v>
      </c>
      <c r="E58" s="968"/>
      <c r="F58" s="969">
        <f>+F57</f>
        <v>190</v>
      </c>
      <c r="G58" s="970">
        <f>+E53+F53+G53</f>
        <v>2000</v>
      </c>
      <c r="H58" s="969">
        <f t="shared" ref="H58:H59" si="5">F58-E58</f>
        <v>190</v>
      </c>
      <c r="J58" s="1869"/>
      <c r="K58" s="1870"/>
      <c r="L58" s="1871"/>
      <c r="M58" s="1871"/>
      <c r="N58" s="1871"/>
      <c r="O58" s="1871"/>
      <c r="P58" s="972"/>
      <c r="Q58" s="980"/>
    </row>
    <row r="59" spans="2:18">
      <c r="B59" s="986"/>
      <c r="C59" s="987"/>
      <c r="D59" s="967" t="s">
        <v>495</v>
      </c>
      <c r="E59" s="968"/>
      <c r="F59" s="969">
        <f>+F58</f>
        <v>190</v>
      </c>
      <c r="G59" s="970">
        <f>+E53+F53+G53</f>
        <v>2000</v>
      </c>
      <c r="H59" s="969">
        <f t="shared" si="5"/>
        <v>190</v>
      </c>
      <c r="J59" s="1869"/>
      <c r="K59" s="1870"/>
      <c r="L59" s="1871"/>
      <c r="M59" s="1871"/>
      <c r="N59" s="1871"/>
      <c r="O59" s="1871"/>
      <c r="P59" s="972"/>
      <c r="Q59" s="980"/>
    </row>
    <row r="60" spans="2:18">
      <c r="J60" s="1869"/>
      <c r="K60" s="1870"/>
      <c r="L60" s="1871"/>
      <c r="M60" s="1871"/>
      <c r="N60" s="1871"/>
      <c r="O60" s="1871"/>
      <c r="P60" s="972"/>
      <c r="Q60" s="980"/>
    </row>
    <row r="61" spans="2:18">
      <c r="B61" s="917" t="s">
        <v>496</v>
      </c>
      <c r="J61" s="1869"/>
      <c r="K61" s="1869"/>
      <c r="L61" s="1871"/>
      <c r="M61" s="1871"/>
      <c r="N61" s="1871"/>
      <c r="O61" s="1871"/>
      <c r="P61" s="972"/>
      <c r="Q61" s="980"/>
    </row>
    <row r="62" spans="2:18">
      <c r="B62" s="917" t="s">
        <v>497</v>
      </c>
      <c r="J62" s="1869"/>
      <c r="K62" s="1869"/>
      <c r="L62" s="1871"/>
      <c r="M62" s="1871"/>
      <c r="N62" s="1871"/>
      <c r="O62" s="1871"/>
      <c r="P62" s="972"/>
      <c r="Q62" s="980"/>
    </row>
    <row r="63" spans="2:18">
      <c r="B63" s="917" t="s">
        <v>498</v>
      </c>
      <c r="J63" s="1869"/>
      <c r="K63" s="1869"/>
      <c r="L63" s="1871"/>
      <c r="M63" s="1871"/>
      <c r="N63" s="1871"/>
      <c r="O63" s="1871"/>
      <c r="P63" s="972"/>
      <c r="Q63" s="980"/>
    </row>
    <row r="64" spans="2:18">
      <c r="J64" s="957"/>
      <c r="K64" s="957"/>
      <c r="L64" s="1871"/>
      <c r="M64" s="1871"/>
      <c r="N64" s="1871"/>
      <c r="O64" s="1871"/>
      <c r="P64" s="972"/>
      <c r="Q64" s="980"/>
    </row>
    <row r="65" spans="10:17">
      <c r="J65" s="1869"/>
      <c r="K65" s="1870"/>
      <c r="L65" s="1877"/>
      <c r="M65" s="1877"/>
      <c r="N65" s="1871"/>
      <c r="O65" s="1871"/>
      <c r="P65" s="972"/>
      <c r="Q65" s="980"/>
    </row>
    <row r="66" spans="10:17">
      <c r="J66" s="1869"/>
      <c r="K66" s="1870"/>
      <c r="L66" s="1877"/>
      <c r="M66" s="1877"/>
      <c r="N66" s="1871"/>
      <c r="O66" s="1871"/>
      <c r="P66" s="972"/>
      <c r="Q66" s="980"/>
    </row>
    <row r="67" spans="10:17">
      <c r="J67" s="1869"/>
      <c r="K67" s="1870"/>
      <c r="L67" s="1877"/>
      <c r="M67" s="1877"/>
      <c r="N67" s="1871"/>
      <c r="O67" s="1871"/>
      <c r="P67" s="972"/>
      <c r="Q67" s="980"/>
    </row>
    <row r="68" spans="10:17">
      <c r="J68" s="1869"/>
      <c r="K68" s="1870"/>
      <c r="L68" s="1877"/>
      <c r="M68" s="1877"/>
      <c r="N68" s="1871"/>
      <c r="O68" s="1871"/>
      <c r="P68" s="972"/>
      <c r="Q68" s="980"/>
    </row>
    <row r="69" spans="10:17">
      <c r="J69" s="1869"/>
      <c r="K69" s="1870"/>
      <c r="L69" s="1877"/>
      <c r="M69" s="1877"/>
      <c r="N69" s="1871"/>
      <c r="O69" s="1871"/>
      <c r="P69" s="972"/>
      <c r="Q69" s="980"/>
    </row>
    <row r="70" spans="10:17">
      <c r="J70" s="957"/>
      <c r="K70" s="957"/>
      <c r="L70" s="1871"/>
      <c r="M70" s="1871"/>
      <c r="N70" s="1871"/>
      <c r="O70" s="1871"/>
      <c r="P70" s="972"/>
      <c r="Q70" s="980"/>
    </row>
    <row r="71" spans="10:17">
      <c r="P71" s="972"/>
    </row>
    <row r="72" spans="10:17">
      <c r="N72" s="1879"/>
      <c r="O72" s="1834"/>
      <c r="P72" s="972"/>
    </row>
    <row r="73" spans="10:17">
      <c r="P73" s="972"/>
    </row>
    <row r="74" spans="10:17">
      <c r="P74" s="972"/>
    </row>
  </sheetData>
  <sheetProtection password="C7AA" sheet="1" objects="1" scenarios="1" formatCells="0"/>
  <mergeCells count="189">
    <mergeCell ref="L70:M70"/>
    <mergeCell ref="N70:O70"/>
    <mergeCell ref="N72:O72"/>
    <mergeCell ref="J68:K68"/>
    <mergeCell ref="L68:M68"/>
    <mergeCell ref="N68:O68"/>
    <mergeCell ref="J69:K69"/>
    <mergeCell ref="L69:M69"/>
    <mergeCell ref="N69:O69"/>
    <mergeCell ref="J66:K66"/>
    <mergeCell ref="L66:M66"/>
    <mergeCell ref="N66:O66"/>
    <mergeCell ref="J67:K67"/>
    <mergeCell ref="L67:M67"/>
    <mergeCell ref="N67:O67"/>
    <mergeCell ref="J63:K63"/>
    <mergeCell ref="L63:M63"/>
    <mergeCell ref="N63:O63"/>
    <mergeCell ref="L64:M64"/>
    <mergeCell ref="N64:O64"/>
    <mergeCell ref="J65:K65"/>
    <mergeCell ref="L65:M65"/>
    <mergeCell ref="N65:O65"/>
    <mergeCell ref="J61:K61"/>
    <mergeCell ref="L61:M61"/>
    <mergeCell ref="N61:O61"/>
    <mergeCell ref="J62:K62"/>
    <mergeCell ref="L62:M62"/>
    <mergeCell ref="N62:O62"/>
    <mergeCell ref="J59:K59"/>
    <mergeCell ref="L59:M59"/>
    <mergeCell ref="N59:O59"/>
    <mergeCell ref="J60:K60"/>
    <mergeCell ref="L60:M60"/>
    <mergeCell ref="N60:O60"/>
    <mergeCell ref="J58:K58"/>
    <mergeCell ref="L58:M58"/>
    <mergeCell ref="N58:O58"/>
    <mergeCell ref="N47:N48"/>
    <mergeCell ref="P47:P48"/>
    <mergeCell ref="R47:R48"/>
    <mergeCell ref="L52:M52"/>
    <mergeCell ref="L53:M53"/>
    <mergeCell ref="J56:K56"/>
    <mergeCell ref="L56:M56"/>
    <mergeCell ref="N56:O56"/>
    <mergeCell ref="R44:R45"/>
    <mergeCell ref="B47:B48"/>
    <mergeCell ref="D47:D48"/>
    <mergeCell ref="E47:E48"/>
    <mergeCell ref="F47:F48"/>
    <mergeCell ref="H47:H48"/>
    <mergeCell ref="J47:J48"/>
    <mergeCell ref="L47:L48"/>
    <mergeCell ref="J57:K57"/>
    <mergeCell ref="L57:M57"/>
    <mergeCell ref="N57:O57"/>
    <mergeCell ref="B44:B45"/>
    <mergeCell ref="D44:D45"/>
    <mergeCell ref="E44:E45"/>
    <mergeCell ref="F44:F45"/>
    <mergeCell ref="H44:H45"/>
    <mergeCell ref="J44:J45"/>
    <mergeCell ref="L44:L45"/>
    <mergeCell ref="N44:N45"/>
    <mergeCell ref="P44:P45"/>
    <mergeCell ref="R38:R39"/>
    <mergeCell ref="B41:B42"/>
    <mergeCell ref="D41:D42"/>
    <mergeCell ref="E41:E42"/>
    <mergeCell ref="F41:F42"/>
    <mergeCell ref="H41:H42"/>
    <mergeCell ref="J41:J42"/>
    <mergeCell ref="L41:L42"/>
    <mergeCell ref="N41:N42"/>
    <mergeCell ref="P41:P42"/>
    <mergeCell ref="R41:R42"/>
    <mergeCell ref="B38:B39"/>
    <mergeCell ref="D38:D39"/>
    <mergeCell ref="E38:E39"/>
    <mergeCell ref="F38:F39"/>
    <mergeCell ref="H38:H39"/>
    <mergeCell ref="J38:J39"/>
    <mergeCell ref="L38:L39"/>
    <mergeCell ref="N38:N39"/>
    <mergeCell ref="P38:P39"/>
    <mergeCell ref="R32:R33"/>
    <mergeCell ref="B35:B36"/>
    <mergeCell ref="D35:D36"/>
    <mergeCell ref="E35:E36"/>
    <mergeCell ref="F35:F36"/>
    <mergeCell ref="H35:H36"/>
    <mergeCell ref="J35:J36"/>
    <mergeCell ref="L35:L36"/>
    <mergeCell ref="N35:N36"/>
    <mergeCell ref="P35:P36"/>
    <mergeCell ref="R35:R36"/>
    <mergeCell ref="B32:B33"/>
    <mergeCell ref="D32:D33"/>
    <mergeCell ref="E32:E33"/>
    <mergeCell ref="F32:F33"/>
    <mergeCell ref="H32:H33"/>
    <mergeCell ref="J32:J33"/>
    <mergeCell ref="L32:L33"/>
    <mergeCell ref="N32:N33"/>
    <mergeCell ref="P32:P33"/>
    <mergeCell ref="R26:R27"/>
    <mergeCell ref="B29:B30"/>
    <mergeCell ref="D29:D30"/>
    <mergeCell ref="E29:E30"/>
    <mergeCell ref="F29:F30"/>
    <mergeCell ref="H29:H30"/>
    <mergeCell ref="J29:J30"/>
    <mergeCell ref="L29:L30"/>
    <mergeCell ref="N29:N30"/>
    <mergeCell ref="P29:P30"/>
    <mergeCell ref="R29:R30"/>
    <mergeCell ref="B26:B27"/>
    <mergeCell ref="D26:D27"/>
    <mergeCell ref="E26:E27"/>
    <mergeCell ref="F26:F27"/>
    <mergeCell ref="H26:H27"/>
    <mergeCell ref="J26:J27"/>
    <mergeCell ref="L26:L27"/>
    <mergeCell ref="N26:N27"/>
    <mergeCell ref="P26:P27"/>
    <mergeCell ref="R20:R21"/>
    <mergeCell ref="B23:B24"/>
    <mergeCell ref="D23:D24"/>
    <mergeCell ref="E23:E24"/>
    <mergeCell ref="F23:F24"/>
    <mergeCell ref="H23:H24"/>
    <mergeCell ref="J23:J24"/>
    <mergeCell ref="L23:L24"/>
    <mergeCell ref="N23:N24"/>
    <mergeCell ref="P23:P24"/>
    <mergeCell ref="R23:R24"/>
    <mergeCell ref="B20:B21"/>
    <mergeCell ref="D20:D21"/>
    <mergeCell ref="E20:E21"/>
    <mergeCell ref="F20:F21"/>
    <mergeCell ref="H20:H21"/>
    <mergeCell ref="J20:J21"/>
    <mergeCell ref="L20:L21"/>
    <mergeCell ref="N20:N21"/>
    <mergeCell ref="P20:P21"/>
    <mergeCell ref="R14:R15"/>
    <mergeCell ref="B17:B18"/>
    <mergeCell ref="D17:D18"/>
    <mergeCell ref="E17:E18"/>
    <mergeCell ref="F17:F18"/>
    <mergeCell ref="H17:H18"/>
    <mergeCell ref="J17:J18"/>
    <mergeCell ref="L17:L18"/>
    <mergeCell ref="N17:N18"/>
    <mergeCell ref="P17:P18"/>
    <mergeCell ref="R17:R18"/>
    <mergeCell ref="B14:B15"/>
    <mergeCell ref="D14:D15"/>
    <mergeCell ref="E14:E15"/>
    <mergeCell ref="F14:F15"/>
    <mergeCell ref="H14:H15"/>
    <mergeCell ref="J14:J15"/>
    <mergeCell ref="L14:L15"/>
    <mergeCell ref="N14:N15"/>
    <mergeCell ref="P14:P15"/>
    <mergeCell ref="P8:P9"/>
    <mergeCell ref="R8:R9"/>
    <mergeCell ref="B11:B12"/>
    <mergeCell ref="D11:D12"/>
    <mergeCell ref="E11:E12"/>
    <mergeCell ref="F11:F12"/>
    <mergeCell ref="H11:H12"/>
    <mergeCell ref="J11:J12"/>
    <mergeCell ref="L11:L12"/>
    <mergeCell ref="N11:N12"/>
    <mergeCell ref="P11:P12"/>
    <mergeCell ref="R11:R12"/>
    <mergeCell ref="B2:E2"/>
    <mergeCell ref="B3:E3"/>
    <mergeCell ref="B4:E4"/>
    <mergeCell ref="E5:L6"/>
    <mergeCell ref="N5:N6"/>
    <mergeCell ref="B8:B9"/>
    <mergeCell ref="D8:F8"/>
    <mergeCell ref="H8:H9"/>
    <mergeCell ref="J8:J9"/>
    <mergeCell ref="L8:L9"/>
    <mergeCell ref="N8:N9"/>
  </mergeCells>
  <pageMargins left="0.24" right="0.24" top="0.31" bottom="0.24" header="0.3" footer="0.3"/>
  <pageSetup paperSize="9" orientation="landscape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L19"/>
  <sheetViews>
    <sheetView showGridLines="0" showRowColHeaders="0" view="pageBreakPreview" zoomScaleNormal="100" zoomScaleSheetLayoutView="100" workbookViewId="0">
      <selection sqref="A1:V1"/>
    </sheetView>
  </sheetViews>
  <sheetFormatPr baseColWidth="10" defaultColWidth="2.5703125" defaultRowHeight="15"/>
  <cols>
    <col min="1" max="1" width="0.42578125" style="997" customWidth="1"/>
    <col min="2" max="2" width="2.5703125" style="997"/>
    <col min="3" max="3" width="1.7109375" style="997" customWidth="1"/>
    <col min="4" max="4" width="2.85546875" style="997" customWidth="1"/>
    <col min="5" max="5" width="1.7109375" style="997" customWidth="1"/>
    <col min="6" max="6" width="2.5703125" style="997"/>
    <col min="7" max="7" width="2.140625" style="997" customWidth="1"/>
    <col min="8" max="8" width="1.85546875" style="997" customWidth="1"/>
    <col min="9" max="9" width="2.5703125" style="997"/>
    <col min="10" max="10" width="1.140625" style="997" customWidth="1"/>
    <col min="11" max="11" width="1.7109375" style="997" customWidth="1"/>
    <col min="12" max="12" width="2.5703125" style="997"/>
    <col min="13" max="13" width="1.28515625" style="997" customWidth="1"/>
    <col min="14" max="21" width="2.5703125" style="997"/>
    <col min="22" max="22" width="3" style="997" customWidth="1"/>
    <col min="23" max="23" width="2.5703125" style="997"/>
    <col min="24" max="24" width="3" style="997" customWidth="1"/>
    <col min="25" max="35" width="2.5703125" style="997"/>
    <col min="36" max="36" width="2.28515625" style="997" customWidth="1"/>
    <col min="37" max="37" width="2.140625" style="997" customWidth="1"/>
    <col min="38" max="38" width="2.5703125" style="997"/>
    <col min="39" max="39" width="0.140625" style="997" customWidth="1"/>
    <col min="40" max="40" width="0.28515625" style="997" customWidth="1"/>
    <col min="41" max="41" width="4.7109375" style="997" customWidth="1"/>
    <col min="42" max="42" width="3.7109375" style="997" customWidth="1"/>
    <col min="43" max="45" width="2.5703125" style="997"/>
    <col min="46" max="46" width="1.140625" style="997" customWidth="1"/>
    <col min="47" max="61" width="2.5703125" style="997"/>
    <col min="62" max="62" width="0.7109375" style="997" customWidth="1"/>
    <col min="63" max="63" width="1" style="997" customWidth="1"/>
    <col min="64" max="68" width="2.5703125" style="997"/>
    <col min="69" max="69" width="0.7109375" style="997" customWidth="1"/>
    <col min="70" max="70" width="0.140625" style="997" hidden="1" customWidth="1"/>
    <col min="71" max="81" width="2.5703125" style="997" hidden="1" customWidth="1"/>
    <col min="82" max="86" width="2.5703125" style="997"/>
    <col min="87" max="87" width="0.28515625" style="997" customWidth="1"/>
    <col min="88" max="91" width="2.5703125" style="997"/>
    <col min="92" max="92" width="2" style="997" customWidth="1"/>
    <col min="93" max="93" width="1.42578125" style="997" hidden="1" customWidth="1"/>
    <col min="94" max="94" width="1.28515625" style="997" customWidth="1"/>
    <col min="95" max="98" width="2.5703125" style="997"/>
    <col min="99" max="99" width="0.5703125" style="997" customWidth="1"/>
    <col min="100" max="100" width="0.28515625" style="997" hidden="1" customWidth="1"/>
    <col min="101" max="105" width="2.5703125" style="997"/>
    <col min="106" max="106" width="0.140625" style="997" customWidth="1"/>
    <col min="107" max="111" width="2.5703125" style="997"/>
    <col min="112" max="112" width="0.7109375" style="997" customWidth="1"/>
    <col min="113" max="117" width="2.5703125" style="997"/>
    <col min="118" max="118" width="0.28515625" style="997" customWidth="1"/>
    <col min="119" max="123" width="2.5703125" style="997"/>
    <col min="124" max="124" width="1.140625" style="997" customWidth="1"/>
    <col min="125" max="129" width="2.5703125" style="997"/>
    <col min="130" max="130" width="0.85546875" style="997" customWidth="1"/>
    <col min="131" max="134" width="2.5703125" style="997"/>
    <col min="135" max="135" width="2.42578125" style="997" customWidth="1"/>
    <col min="136" max="136" width="1.140625" style="997" hidden="1" customWidth="1"/>
    <col min="137" max="137" width="0.140625" style="997" hidden="1" customWidth="1"/>
    <col min="138" max="256" width="2.5703125" style="997"/>
    <col min="257" max="257" width="0.42578125" style="997" customWidth="1"/>
    <col min="258" max="258" width="2.5703125" style="997"/>
    <col min="259" max="259" width="1.7109375" style="997" customWidth="1"/>
    <col min="260" max="260" width="2.85546875" style="997" customWidth="1"/>
    <col min="261" max="261" width="1.7109375" style="997" customWidth="1"/>
    <col min="262" max="262" width="2.5703125" style="997"/>
    <col min="263" max="263" width="2.140625" style="997" customWidth="1"/>
    <col min="264" max="264" width="1.85546875" style="997" customWidth="1"/>
    <col min="265" max="265" width="2.5703125" style="997"/>
    <col min="266" max="266" width="1.140625" style="997" customWidth="1"/>
    <col min="267" max="267" width="1.7109375" style="997" customWidth="1"/>
    <col min="268" max="268" width="2.5703125" style="997"/>
    <col min="269" max="269" width="1.28515625" style="997" customWidth="1"/>
    <col min="270" max="291" width="2.5703125" style="997"/>
    <col min="292" max="292" width="2.28515625" style="997" customWidth="1"/>
    <col min="293" max="293" width="2.140625" style="997" customWidth="1"/>
    <col min="294" max="294" width="2.5703125" style="997"/>
    <col min="295" max="295" width="1.28515625" style="997" customWidth="1"/>
    <col min="296" max="301" width="2.5703125" style="997"/>
    <col min="302" max="302" width="1.140625" style="997" customWidth="1"/>
    <col min="303" max="317" width="2.5703125" style="997"/>
    <col min="318" max="318" width="0.7109375" style="997" customWidth="1"/>
    <col min="319" max="324" width="2.5703125" style="997"/>
    <col min="325" max="325" width="0.7109375" style="997" customWidth="1"/>
    <col min="326" max="337" width="0" style="997" hidden="1" customWidth="1"/>
    <col min="338" max="342" width="2.5703125" style="997"/>
    <col min="343" max="343" width="0.28515625" style="997" customWidth="1"/>
    <col min="344" max="347" width="2.5703125" style="997"/>
    <col min="348" max="348" width="2" style="997" customWidth="1"/>
    <col min="349" max="349" width="0" style="997" hidden="1" customWidth="1"/>
    <col min="350" max="350" width="1.28515625" style="997" customWidth="1"/>
    <col min="351" max="354" width="2.5703125" style="997"/>
    <col min="355" max="355" width="0.5703125" style="997" customWidth="1"/>
    <col min="356" max="356" width="0" style="997" hidden="1" customWidth="1"/>
    <col min="357" max="361" width="2.5703125" style="997"/>
    <col min="362" max="362" width="0.140625" style="997" customWidth="1"/>
    <col min="363" max="367" width="2.5703125" style="997"/>
    <col min="368" max="368" width="0.7109375" style="997" customWidth="1"/>
    <col min="369" max="373" width="2.5703125" style="997"/>
    <col min="374" max="374" width="0.28515625" style="997" customWidth="1"/>
    <col min="375" max="379" width="2.5703125" style="997"/>
    <col min="380" max="380" width="1.140625" style="997" customWidth="1"/>
    <col min="381" max="385" width="2.5703125" style="997"/>
    <col min="386" max="386" width="0.85546875" style="997" customWidth="1"/>
    <col min="387" max="390" width="2.5703125" style="997"/>
    <col min="391" max="391" width="2.42578125" style="997" customWidth="1"/>
    <col min="392" max="393" width="0" style="997" hidden="1" customWidth="1"/>
    <col min="394" max="512" width="2.5703125" style="997"/>
    <col min="513" max="513" width="0.42578125" style="997" customWidth="1"/>
    <col min="514" max="514" width="2.5703125" style="997"/>
    <col min="515" max="515" width="1.7109375" style="997" customWidth="1"/>
    <col min="516" max="516" width="2.85546875" style="997" customWidth="1"/>
    <col min="517" max="517" width="1.7109375" style="997" customWidth="1"/>
    <col min="518" max="518" width="2.5703125" style="997"/>
    <col min="519" max="519" width="2.140625" style="997" customWidth="1"/>
    <col min="520" max="520" width="1.85546875" style="997" customWidth="1"/>
    <col min="521" max="521" width="2.5703125" style="997"/>
    <col min="522" max="522" width="1.140625" style="997" customWidth="1"/>
    <col min="523" max="523" width="1.7109375" style="997" customWidth="1"/>
    <col min="524" max="524" width="2.5703125" style="997"/>
    <col min="525" max="525" width="1.28515625" style="997" customWidth="1"/>
    <col min="526" max="547" width="2.5703125" style="997"/>
    <col min="548" max="548" width="2.28515625" style="997" customWidth="1"/>
    <col min="549" max="549" width="2.140625" style="997" customWidth="1"/>
    <col min="550" max="550" width="2.5703125" style="997"/>
    <col min="551" max="551" width="1.28515625" style="997" customWidth="1"/>
    <col min="552" max="557" width="2.5703125" style="997"/>
    <col min="558" max="558" width="1.140625" style="997" customWidth="1"/>
    <col min="559" max="573" width="2.5703125" style="997"/>
    <col min="574" max="574" width="0.7109375" style="997" customWidth="1"/>
    <col min="575" max="580" width="2.5703125" style="997"/>
    <col min="581" max="581" width="0.7109375" style="997" customWidth="1"/>
    <col min="582" max="593" width="0" style="997" hidden="1" customWidth="1"/>
    <col min="594" max="598" width="2.5703125" style="997"/>
    <col min="599" max="599" width="0.28515625" style="997" customWidth="1"/>
    <col min="600" max="603" width="2.5703125" style="997"/>
    <col min="604" max="604" width="2" style="997" customWidth="1"/>
    <col min="605" max="605" width="0" style="997" hidden="1" customWidth="1"/>
    <col min="606" max="606" width="1.28515625" style="997" customWidth="1"/>
    <col min="607" max="610" width="2.5703125" style="997"/>
    <col min="611" max="611" width="0.5703125" style="997" customWidth="1"/>
    <col min="612" max="612" width="0" style="997" hidden="1" customWidth="1"/>
    <col min="613" max="617" width="2.5703125" style="997"/>
    <col min="618" max="618" width="0.140625" style="997" customWidth="1"/>
    <col min="619" max="623" width="2.5703125" style="997"/>
    <col min="624" max="624" width="0.7109375" style="997" customWidth="1"/>
    <col min="625" max="629" width="2.5703125" style="997"/>
    <col min="630" max="630" width="0.28515625" style="997" customWidth="1"/>
    <col min="631" max="635" width="2.5703125" style="997"/>
    <col min="636" max="636" width="1.140625" style="997" customWidth="1"/>
    <col min="637" max="641" width="2.5703125" style="997"/>
    <col min="642" max="642" width="0.85546875" style="997" customWidth="1"/>
    <col min="643" max="646" width="2.5703125" style="997"/>
    <col min="647" max="647" width="2.42578125" style="997" customWidth="1"/>
    <col min="648" max="649" width="0" style="997" hidden="1" customWidth="1"/>
    <col min="650" max="768" width="2.5703125" style="997"/>
    <col min="769" max="769" width="0.42578125" style="997" customWidth="1"/>
    <col min="770" max="770" width="2.5703125" style="997"/>
    <col min="771" max="771" width="1.7109375" style="997" customWidth="1"/>
    <col min="772" max="772" width="2.85546875" style="997" customWidth="1"/>
    <col min="773" max="773" width="1.7109375" style="997" customWidth="1"/>
    <col min="774" max="774" width="2.5703125" style="997"/>
    <col min="775" max="775" width="2.140625" style="997" customWidth="1"/>
    <col min="776" max="776" width="1.85546875" style="997" customWidth="1"/>
    <col min="777" max="777" width="2.5703125" style="997"/>
    <col min="778" max="778" width="1.140625" style="997" customWidth="1"/>
    <col min="779" max="779" width="1.7109375" style="997" customWidth="1"/>
    <col min="780" max="780" width="2.5703125" style="997"/>
    <col min="781" max="781" width="1.28515625" style="997" customWidth="1"/>
    <col min="782" max="803" width="2.5703125" style="997"/>
    <col min="804" max="804" width="2.28515625" style="997" customWidth="1"/>
    <col min="805" max="805" width="2.140625" style="997" customWidth="1"/>
    <col min="806" max="806" width="2.5703125" style="997"/>
    <col min="807" max="807" width="1.28515625" style="997" customWidth="1"/>
    <col min="808" max="813" width="2.5703125" style="997"/>
    <col min="814" max="814" width="1.140625" style="997" customWidth="1"/>
    <col min="815" max="829" width="2.5703125" style="997"/>
    <col min="830" max="830" width="0.7109375" style="997" customWidth="1"/>
    <col min="831" max="836" width="2.5703125" style="997"/>
    <col min="837" max="837" width="0.7109375" style="997" customWidth="1"/>
    <col min="838" max="849" width="0" style="997" hidden="1" customWidth="1"/>
    <col min="850" max="854" width="2.5703125" style="997"/>
    <col min="855" max="855" width="0.28515625" style="997" customWidth="1"/>
    <col min="856" max="859" width="2.5703125" style="997"/>
    <col min="860" max="860" width="2" style="997" customWidth="1"/>
    <col min="861" max="861" width="0" style="997" hidden="1" customWidth="1"/>
    <col min="862" max="862" width="1.28515625" style="997" customWidth="1"/>
    <col min="863" max="866" width="2.5703125" style="997"/>
    <col min="867" max="867" width="0.5703125" style="997" customWidth="1"/>
    <col min="868" max="868" width="0" style="997" hidden="1" customWidth="1"/>
    <col min="869" max="873" width="2.5703125" style="997"/>
    <col min="874" max="874" width="0.140625" style="997" customWidth="1"/>
    <col min="875" max="879" width="2.5703125" style="997"/>
    <col min="880" max="880" width="0.7109375" style="997" customWidth="1"/>
    <col min="881" max="885" width="2.5703125" style="997"/>
    <col min="886" max="886" width="0.28515625" style="997" customWidth="1"/>
    <col min="887" max="891" width="2.5703125" style="997"/>
    <col min="892" max="892" width="1.140625" style="997" customWidth="1"/>
    <col min="893" max="897" width="2.5703125" style="997"/>
    <col min="898" max="898" width="0.85546875" style="997" customWidth="1"/>
    <col min="899" max="902" width="2.5703125" style="997"/>
    <col min="903" max="903" width="2.42578125" style="997" customWidth="1"/>
    <col min="904" max="905" width="0" style="997" hidden="1" customWidth="1"/>
    <col min="906" max="1024" width="2.5703125" style="997"/>
    <col min="1025" max="1025" width="0.42578125" style="997" customWidth="1"/>
    <col min="1026" max="1026" width="2.5703125" style="997"/>
    <col min="1027" max="1027" width="1.7109375" style="997" customWidth="1"/>
    <col min="1028" max="1028" width="2.85546875" style="997" customWidth="1"/>
    <col min="1029" max="1029" width="1.7109375" style="997" customWidth="1"/>
    <col min="1030" max="1030" width="2.5703125" style="997"/>
    <col min="1031" max="1031" width="2.140625" style="997" customWidth="1"/>
    <col min="1032" max="1032" width="1.85546875" style="997" customWidth="1"/>
    <col min="1033" max="1033" width="2.5703125" style="997"/>
    <col min="1034" max="1034" width="1.140625" style="997" customWidth="1"/>
    <col min="1035" max="1035" width="1.7109375" style="997" customWidth="1"/>
    <col min="1036" max="1036" width="2.5703125" style="997"/>
    <col min="1037" max="1037" width="1.28515625" style="997" customWidth="1"/>
    <col min="1038" max="1059" width="2.5703125" style="997"/>
    <col min="1060" max="1060" width="2.28515625" style="997" customWidth="1"/>
    <col min="1061" max="1061" width="2.140625" style="997" customWidth="1"/>
    <col min="1062" max="1062" width="2.5703125" style="997"/>
    <col min="1063" max="1063" width="1.28515625" style="997" customWidth="1"/>
    <col min="1064" max="1069" width="2.5703125" style="997"/>
    <col min="1070" max="1070" width="1.140625" style="997" customWidth="1"/>
    <col min="1071" max="1085" width="2.5703125" style="997"/>
    <col min="1086" max="1086" width="0.7109375" style="997" customWidth="1"/>
    <col min="1087" max="1092" width="2.5703125" style="997"/>
    <col min="1093" max="1093" width="0.7109375" style="997" customWidth="1"/>
    <col min="1094" max="1105" width="0" style="997" hidden="1" customWidth="1"/>
    <col min="1106" max="1110" width="2.5703125" style="997"/>
    <col min="1111" max="1111" width="0.28515625" style="997" customWidth="1"/>
    <col min="1112" max="1115" width="2.5703125" style="997"/>
    <col min="1116" max="1116" width="2" style="997" customWidth="1"/>
    <col min="1117" max="1117" width="0" style="997" hidden="1" customWidth="1"/>
    <col min="1118" max="1118" width="1.28515625" style="997" customWidth="1"/>
    <col min="1119" max="1122" width="2.5703125" style="997"/>
    <col min="1123" max="1123" width="0.5703125" style="997" customWidth="1"/>
    <col min="1124" max="1124" width="0" style="997" hidden="1" customWidth="1"/>
    <col min="1125" max="1129" width="2.5703125" style="997"/>
    <col min="1130" max="1130" width="0.140625" style="997" customWidth="1"/>
    <col min="1131" max="1135" width="2.5703125" style="997"/>
    <col min="1136" max="1136" width="0.7109375" style="997" customWidth="1"/>
    <col min="1137" max="1141" width="2.5703125" style="997"/>
    <col min="1142" max="1142" width="0.28515625" style="997" customWidth="1"/>
    <col min="1143" max="1147" width="2.5703125" style="997"/>
    <col min="1148" max="1148" width="1.140625" style="997" customWidth="1"/>
    <col min="1149" max="1153" width="2.5703125" style="997"/>
    <col min="1154" max="1154" width="0.85546875" style="997" customWidth="1"/>
    <col min="1155" max="1158" width="2.5703125" style="997"/>
    <col min="1159" max="1159" width="2.42578125" style="997" customWidth="1"/>
    <col min="1160" max="1161" width="0" style="997" hidden="1" customWidth="1"/>
    <col min="1162" max="1280" width="2.5703125" style="997"/>
    <col min="1281" max="1281" width="0.42578125" style="997" customWidth="1"/>
    <col min="1282" max="1282" width="2.5703125" style="997"/>
    <col min="1283" max="1283" width="1.7109375" style="997" customWidth="1"/>
    <col min="1284" max="1284" width="2.85546875" style="997" customWidth="1"/>
    <col min="1285" max="1285" width="1.7109375" style="997" customWidth="1"/>
    <col min="1286" max="1286" width="2.5703125" style="997"/>
    <col min="1287" max="1287" width="2.140625" style="997" customWidth="1"/>
    <col min="1288" max="1288" width="1.85546875" style="997" customWidth="1"/>
    <col min="1289" max="1289" width="2.5703125" style="997"/>
    <col min="1290" max="1290" width="1.140625" style="997" customWidth="1"/>
    <col min="1291" max="1291" width="1.7109375" style="997" customWidth="1"/>
    <col min="1292" max="1292" width="2.5703125" style="997"/>
    <col min="1293" max="1293" width="1.28515625" style="997" customWidth="1"/>
    <col min="1294" max="1315" width="2.5703125" style="997"/>
    <col min="1316" max="1316" width="2.28515625" style="997" customWidth="1"/>
    <col min="1317" max="1317" width="2.140625" style="997" customWidth="1"/>
    <col min="1318" max="1318" width="2.5703125" style="997"/>
    <col min="1319" max="1319" width="1.28515625" style="997" customWidth="1"/>
    <col min="1320" max="1325" width="2.5703125" style="997"/>
    <col min="1326" max="1326" width="1.140625" style="997" customWidth="1"/>
    <col min="1327" max="1341" width="2.5703125" style="997"/>
    <col min="1342" max="1342" width="0.7109375" style="997" customWidth="1"/>
    <col min="1343" max="1348" width="2.5703125" style="997"/>
    <col min="1349" max="1349" width="0.7109375" style="997" customWidth="1"/>
    <col min="1350" max="1361" width="0" style="997" hidden="1" customWidth="1"/>
    <col min="1362" max="1366" width="2.5703125" style="997"/>
    <col min="1367" max="1367" width="0.28515625" style="997" customWidth="1"/>
    <col min="1368" max="1371" width="2.5703125" style="997"/>
    <col min="1372" max="1372" width="2" style="997" customWidth="1"/>
    <col min="1373" max="1373" width="0" style="997" hidden="1" customWidth="1"/>
    <col min="1374" max="1374" width="1.28515625" style="997" customWidth="1"/>
    <col min="1375" max="1378" width="2.5703125" style="997"/>
    <col min="1379" max="1379" width="0.5703125" style="997" customWidth="1"/>
    <col min="1380" max="1380" width="0" style="997" hidden="1" customWidth="1"/>
    <col min="1381" max="1385" width="2.5703125" style="997"/>
    <col min="1386" max="1386" width="0.140625" style="997" customWidth="1"/>
    <col min="1387" max="1391" width="2.5703125" style="997"/>
    <col min="1392" max="1392" width="0.7109375" style="997" customWidth="1"/>
    <col min="1393" max="1397" width="2.5703125" style="997"/>
    <col min="1398" max="1398" width="0.28515625" style="997" customWidth="1"/>
    <col min="1399" max="1403" width="2.5703125" style="997"/>
    <col min="1404" max="1404" width="1.140625" style="997" customWidth="1"/>
    <col min="1405" max="1409" width="2.5703125" style="997"/>
    <col min="1410" max="1410" width="0.85546875" style="997" customWidth="1"/>
    <col min="1411" max="1414" width="2.5703125" style="997"/>
    <col min="1415" max="1415" width="2.42578125" style="997" customWidth="1"/>
    <col min="1416" max="1417" width="0" style="997" hidden="1" customWidth="1"/>
    <col min="1418" max="1536" width="2.5703125" style="997"/>
    <col min="1537" max="1537" width="0.42578125" style="997" customWidth="1"/>
    <col min="1538" max="1538" width="2.5703125" style="997"/>
    <col min="1539" max="1539" width="1.7109375" style="997" customWidth="1"/>
    <col min="1540" max="1540" width="2.85546875" style="997" customWidth="1"/>
    <col min="1541" max="1541" width="1.7109375" style="997" customWidth="1"/>
    <col min="1542" max="1542" width="2.5703125" style="997"/>
    <col min="1543" max="1543" width="2.140625" style="997" customWidth="1"/>
    <col min="1544" max="1544" width="1.85546875" style="997" customWidth="1"/>
    <col min="1545" max="1545" width="2.5703125" style="997"/>
    <col min="1546" max="1546" width="1.140625" style="997" customWidth="1"/>
    <col min="1547" max="1547" width="1.7109375" style="997" customWidth="1"/>
    <col min="1548" max="1548" width="2.5703125" style="997"/>
    <col min="1549" max="1549" width="1.28515625" style="997" customWidth="1"/>
    <col min="1550" max="1571" width="2.5703125" style="997"/>
    <col min="1572" max="1572" width="2.28515625" style="997" customWidth="1"/>
    <col min="1573" max="1573" width="2.140625" style="997" customWidth="1"/>
    <col min="1574" max="1574" width="2.5703125" style="997"/>
    <col min="1575" max="1575" width="1.28515625" style="997" customWidth="1"/>
    <col min="1576" max="1581" width="2.5703125" style="997"/>
    <col min="1582" max="1582" width="1.140625" style="997" customWidth="1"/>
    <col min="1583" max="1597" width="2.5703125" style="997"/>
    <col min="1598" max="1598" width="0.7109375" style="997" customWidth="1"/>
    <col min="1599" max="1604" width="2.5703125" style="997"/>
    <col min="1605" max="1605" width="0.7109375" style="997" customWidth="1"/>
    <col min="1606" max="1617" width="0" style="997" hidden="1" customWidth="1"/>
    <col min="1618" max="1622" width="2.5703125" style="997"/>
    <col min="1623" max="1623" width="0.28515625" style="997" customWidth="1"/>
    <col min="1624" max="1627" width="2.5703125" style="997"/>
    <col min="1628" max="1628" width="2" style="997" customWidth="1"/>
    <col min="1629" max="1629" width="0" style="997" hidden="1" customWidth="1"/>
    <col min="1630" max="1630" width="1.28515625" style="997" customWidth="1"/>
    <col min="1631" max="1634" width="2.5703125" style="997"/>
    <col min="1635" max="1635" width="0.5703125" style="997" customWidth="1"/>
    <col min="1636" max="1636" width="0" style="997" hidden="1" customWidth="1"/>
    <col min="1637" max="1641" width="2.5703125" style="997"/>
    <col min="1642" max="1642" width="0.140625" style="997" customWidth="1"/>
    <col min="1643" max="1647" width="2.5703125" style="997"/>
    <col min="1648" max="1648" width="0.7109375" style="997" customWidth="1"/>
    <col min="1649" max="1653" width="2.5703125" style="997"/>
    <col min="1654" max="1654" width="0.28515625" style="997" customWidth="1"/>
    <col min="1655" max="1659" width="2.5703125" style="997"/>
    <col min="1660" max="1660" width="1.140625" style="997" customWidth="1"/>
    <col min="1661" max="1665" width="2.5703125" style="997"/>
    <col min="1666" max="1666" width="0.85546875" style="997" customWidth="1"/>
    <col min="1667" max="1670" width="2.5703125" style="997"/>
    <col min="1671" max="1671" width="2.42578125" style="997" customWidth="1"/>
    <col min="1672" max="1673" width="0" style="997" hidden="1" customWidth="1"/>
    <col min="1674" max="1792" width="2.5703125" style="997"/>
    <col min="1793" max="1793" width="0.42578125" style="997" customWidth="1"/>
    <col min="1794" max="1794" width="2.5703125" style="997"/>
    <col min="1795" max="1795" width="1.7109375" style="997" customWidth="1"/>
    <col min="1796" max="1796" width="2.85546875" style="997" customWidth="1"/>
    <col min="1797" max="1797" width="1.7109375" style="997" customWidth="1"/>
    <col min="1798" max="1798" width="2.5703125" style="997"/>
    <col min="1799" max="1799" width="2.140625" style="997" customWidth="1"/>
    <col min="1800" max="1800" width="1.85546875" style="997" customWidth="1"/>
    <col min="1801" max="1801" width="2.5703125" style="997"/>
    <col min="1802" max="1802" width="1.140625" style="997" customWidth="1"/>
    <col min="1803" max="1803" width="1.7109375" style="997" customWidth="1"/>
    <col min="1804" max="1804" width="2.5703125" style="997"/>
    <col min="1805" max="1805" width="1.28515625" style="997" customWidth="1"/>
    <col min="1806" max="1827" width="2.5703125" style="997"/>
    <col min="1828" max="1828" width="2.28515625" style="997" customWidth="1"/>
    <col min="1829" max="1829" width="2.140625" style="997" customWidth="1"/>
    <col min="1830" max="1830" width="2.5703125" style="997"/>
    <col min="1831" max="1831" width="1.28515625" style="997" customWidth="1"/>
    <col min="1832" max="1837" width="2.5703125" style="997"/>
    <col min="1838" max="1838" width="1.140625" style="997" customWidth="1"/>
    <col min="1839" max="1853" width="2.5703125" style="997"/>
    <col min="1854" max="1854" width="0.7109375" style="997" customWidth="1"/>
    <col min="1855" max="1860" width="2.5703125" style="997"/>
    <col min="1861" max="1861" width="0.7109375" style="997" customWidth="1"/>
    <col min="1862" max="1873" width="0" style="997" hidden="1" customWidth="1"/>
    <col min="1874" max="1878" width="2.5703125" style="997"/>
    <col min="1879" max="1879" width="0.28515625" style="997" customWidth="1"/>
    <col min="1880" max="1883" width="2.5703125" style="997"/>
    <col min="1884" max="1884" width="2" style="997" customWidth="1"/>
    <col min="1885" max="1885" width="0" style="997" hidden="1" customWidth="1"/>
    <col min="1886" max="1886" width="1.28515625" style="997" customWidth="1"/>
    <col min="1887" max="1890" width="2.5703125" style="997"/>
    <col min="1891" max="1891" width="0.5703125" style="997" customWidth="1"/>
    <col min="1892" max="1892" width="0" style="997" hidden="1" customWidth="1"/>
    <col min="1893" max="1897" width="2.5703125" style="997"/>
    <col min="1898" max="1898" width="0.140625" style="997" customWidth="1"/>
    <col min="1899" max="1903" width="2.5703125" style="997"/>
    <col min="1904" max="1904" width="0.7109375" style="997" customWidth="1"/>
    <col min="1905" max="1909" width="2.5703125" style="997"/>
    <col min="1910" max="1910" width="0.28515625" style="997" customWidth="1"/>
    <col min="1911" max="1915" width="2.5703125" style="997"/>
    <col min="1916" max="1916" width="1.140625" style="997" customWidth="1"/>
    <col min="1917" max="1921" width="2.5703125" style="997"/>
    <col min="1922" max="1922" width="0.85546875" style="997" customWidth="1"/>
    <col min="1923" max="1926" width="2.5703125" style="997"/>
    <col min="1927" max="1927" width="2.42578125" style="997" customWidth="1"/>
    <col min="1928" max="1929" width="0" style="997" hidden="1" customWidth="1"/>
    <col min="1930" max="2048" width="2.5703125" style="997"/>
    <col min="2049" max="2049" width="0.42578125" style="997" customWidth="1"/>
    <col min="2050" max="2050" width="2.5703125" style="997"/>
    <col min="2051" max="2051" width="1.7109375" style="997" customWidth="1"/>
    <col min="2052" max="2052" width="2.85546875" style="997" customWidth="1"/>
    <col min="2053" max="2053" width="1.7109375" style="997" customWidth="1"/>
    <col min="2054" max="2054" width="2.5703125" style="997"/>
    <col min="2055" max="2055" width="2.140625" style="997" customWidth="1"/>
    <col min="2056" max="2056" width="1.85546875" style="997" customWidth="1"/>
    <col min="2057" max="2057" width="2.5703125" style="997"/>
    <col min="2058" max="2058" width="1.140625" style="997" customWidth="1"/>
    <col min="2059" max="2059" width="1.7109375" style="997" customWidth="1"/>
    <col min="2060" max="2060" width="2.5703125" style="997"/>
    <col min="2061" max="2061" width="1.28515625" style="997" customWidth="1"/>
    <col min="2062" max="2083" width="2.5703125" style="997"/>
    <col min="2084" max="2084" width="2.28515625" style="997" customWidth="1"/>
    <col min="2085" max="2085" width="2.140625" style="997" customWidth="1"/>
    <col min="2086" max="2086" width="2.5703125" style="997"/>
    <col min="2087" max="2087" width="1.28515625" style="997" customWidth="1"/>
    <col min="2088" max="2093" width="2.5703125" style="997"/>
    <col min="2094" max="2094" width="1.140625" style="997" customWidth="1"/>
    <col min="2095" max="2109" width="2.5703125" style="997"/>
    <col min="2110" max="2110" width="0.7109375" style="997" customWidth="1"/>
    <col min="2111" max="2116" width="2.5703125" style="997"/>
    <col min="2117" max="2117" width="0.7109375" style="997" customWidth="1"/>
    <col min="2118" max="2129" width="0" style="997" hidden="1" customWidth="1"/>
    <col min="2130" max="2134" width="2.5703125" style="997"/>
    <col min="2135" max="2135" width="0.28515625" style="997" customWidth="1"/>
    <col min="2136" max="2139" width="2.5703125" style="997"/>
    <col min="2140" max="2140" width="2" style="997" customWidth="1"/>
    <col min="2141" max="2141" width="0" style="997" hidden="1" customWidth="1"/>
    <col min="2142" max="2142" width="1.28515625" style="997" customWidth="1"/>
    <col min="2143" max="2146" width="2.5703125" style="997"/>
    <col min="2147" max="2147" width="0.5703125" style="997" customWidth="1"/>
    <col min="2148" max="2148" width="0" style="997" hidden="1" customWidth="1"/>
    <col min="2149" max="2153" width="2.5703125" style="997"/>
    <col min="2154" max="2154" width="0.140625" style="997" customWidth="1"/>
    <col min="2155" max="2159" width="2.5703125" style="997"/>
    <col min="2160" max="2160" width="0.7109375" style="997" customWidth="1"/>
    <col min="2161" max="2165" width="2.5703125" style="997"/>
    <col min="2166" max="2166" width="0.28515625" style="997" customWidth="1"/>
    <col min="2167" max="2171" width="2.5703125" style="997"/>
    <col min="2172" max="2172" width="1.140625" style="997" customWidth="1"/>
    <col min="2173" max="2177" width="2.5703125" style="997"/>
    <col min="2178" max="2178" width="0.85546875" style="997" customWidth="1"/>
    <col min="2179" max="2182" width="2.5703125" style="997"/>
    <col min="2183" max="2183" width="2.42578125" style="997" customWidth="1"/>
    <col min="2184" max="2185" width="0" style="997" hidden="1" customWidth="1"/>
    <col min="2186" max="2304" width="2.5703125" style="997"/>
    <col min="2305" max="2305" width="0.42578125" style="997" customWidth="1"/>
    <col min="2306" max="2306" width="2.5703125" style="997"/>
    <col min="2307" max="2307" width="1.7109375" style="997" customWidth="1"/>
    <col min="2308" max="2308" width="2.85546875" style="997" customWidth="1"/>
    <col min="2309" max="2309" width="1.7109375" style="997" customWidth="1"/>
    <col min="2310" max="2310" width="2.5703125" style="997"/>
    <col min="2311" max="2311" width="2.140625" style="997" customWidth="1"/>
    <col min="2312" max="2312" width="1.85546875" style="997" customWidth="1"/>
    <col min="2313" max="2313" width="2.5703125" style="997"/>
    <col min="2314" max="2314" width="1.140625" style="997" customWidth="1"/>
    <col min="2315" max="2315" width="1.7109375" style="997" customWidth="1"/>
    <col min="2316" max="2316" width="2.5703125" style="997"/>
    <col min="2317" max="2317" width="1.28515625" style="997" customWidth="1"/>
    <col min="2318" max="2339" width="2.5703125" style="997"/>
    <col min="2340" max="2340" width="2.28515625" style="997" customWidth="1"/>
    <col min="2341" max="2341" width="2.140625" style="997" customWidth="1"/>
    <col min="2342" max="2342" width="2.5703125" style="997"/>
    <col min="2343" max="2343" width="1.28515625" style="997" customWidth="1"/>
    <col min="2344" max="2349" width="2.5703125" style="997"/>
    <col min="2350" max="2350" width="1.140625" style="997" customWidth="1"/>
    <col min="2351" max="2365" width="2.5703125" style="997"/>
    <col min="2366" max="2366" width="0.7109375" style="997" customWidth="1"/>
    <col min="2367" max="2372" width="2.5703125" style="997"/>
    <col min="2373" max="2373" width="0.7109375" style="997" customWidth="1"/>
    <col min="2374" max="2385" width="0" style="997" hidden="1" customWidth="1"/>
    <col min="2386" max="2390" width="2.5703125" style="997"/>
    <col min="2391" max="2391" width="0.28515625" style="997" customWidth="1"/>
    <col min="2392" max="2395" width="2.5703125" style="997"/>
    <col min="2396" max="2396" width="2" style="997" customWidth="1"/>
    <col min="2397" max="2397" width="0" style="997" hidden="1" customWidth="1"/>
    <col min="2398" max="2398" width="1.28515625" style="997" customWidth="1"/>
    <col min="2399" max="2402" width="2.5703125" style="997"/>
    <col min="2403" max="2403" width="0.5703125" style="997" customWidth="1"/>
    <col min="2404" max="2404" width="0" style="997" hidden="1" customWidth="1"/>
    <col min="2405" max="2409" width="2.5703125" style="997"/>
    <col min="2410" max="2410" width="0.140625" style="997" customWidth="1"/>
    <col min="2411" max="2415" width="2.5703125" style="997"/>
    <col min="2416" max="2416" width="0.7109375" style="997" customWidth="1"/>
    <col min="2417" max="2421" width="2.5703125" style="997"/>
    <col min="2422" max="2422" width="0.28515625" style="997" customWidth="1"/>
    <col min="2423" max="2427" width="2.5703125" style="997"/>
    <col min="2428" max="2428" width="1.140625" style="997" customWidth="1"/>
    <col min="2429" max="2433" width="2.5703125" style="997"/>
    <col min="2434" max="2434" width="0.85546875" style="997" customWidth="1"/>
    <col min="2435" max="2438" width="2.5703125" style="997"/>
    <col min="2439" max="2439" width="2.42578125" style="997" customWidth="1"/>
    <col min="2440" max="2441" width="0" style="997" hidden="1" customWidth="1"/>
    <col min="2442" max="2560" width="2.5703125" style="997"/>
    <col min="2561" max="2561" width="0.42578125" style="997" customWidth="1"/>
    <col min="2562" max="2562" width="2.5703125" style="997"/>
    <col min="2563" max="2563" width="1.7109375" style="997" customWidth="1"/>
    <col min="2564" max="2564" width="2.85546875" style="997" customWidth="1"/>
    <col min="2565" max="2565" width="1.7109375" style="997" customWidth="1"/>
    <col min="2566" max="2566" width="2.5703125" style="997"/>
    <col min="2567" max="2567" width="2.140625" style="997" customWidth="1"/>
    <col min="2568" max="2568" width="1.85546875" style="997" customWidth="1"/>
    <col min="2569" max="2569" width="2.5703125" style="997"/>
    <col min="2570" max="2570" width="1.140625" style="997" customWidth="1"/>
    <col min="2571" max="2571" width="1.7109375" style="997" customWidth="1"/>
    <col min="2572" max="2572" width="2.5703125" style="997"/>
    <col min="2573" max="2573" width="1.28515625" style="997" customWidth="1"/>
    <col min="2574" max="2595" width="2.5703125" style="997"/>
    <col min="2596" max="2596" width="2.28515625" style="997" customWidth="1"/>
    <col min="2597" max="2597" width="2.140625" style="997" customWidth="1"/>
    <col min="2598" max="2598" width="2.5703125" style="997"/>
    <col min="2599" max="2599" width="1.28515625" style="997" customWidth="1"/>
    <col min="2600" max="2605" width="2.5703125" style="997"/>
    <col min="2606" max="2606" width="1.140625" style="997" customWidth="1"/>
    <col min="2607" max="2621" width="2.5703125" style="997"/>
    <col min="2622" max="2622" width="0.7109375" style="997" customWidth="1"/>
    <col min="2623" max="2628" width="2.5703125" style="997"/>
    <col min="2629" max="2629" width="0.7109375" style="997" customWidth="1"/>
    <col min="2630" max="2641" width="0" style="997" hidden="1" customWidth="1"/>
    <col min="2642" max="2646" width="2.5703125" style="997"/>
    <col min="2647" max="2647" width="0.28515625" style="997" customWidth="1"/>
    <col min="2648" max="2651" width="2.5703125" style="997"/>
    <col min="2652" max="2652" width="2" style="997" customWidth="1"/>
    <col min="2653" max="2653" width="0" style="997" hidden="1" customWidth="1"/>
    <col min="2654" max="2654" width="1.28515625" style="997" customWidth="1"/>
    <col min="2655" max="2658" width="2.5703125" style="997"/>
    <col min="2659" max="2659" width="0.5703125" style="997" customWidth="1"/>
    <col min="2660" max="2660" width="0" style="997" hidden="1" customWidth="1"/>
    <col min="2661" max="2665" width="2.5703125" style="997"/>
    <col min="2666" max="2666" width="0.140625" style="997" customWidth="1"/>
    <col min="2667" max="2671" width="2.5703125" style="997"/>
    <col min="2672" max="2672" width="0.7109375" style="997" customWidth="1"/>
    <col min="2673" max="2677" width="2.5703125" style="997"/>
    <col min="2678" max="2678" width="0.28515625" style="997" customWidth="1"/>
    <col min="2679" max="2683" width="2.5703125" style="997"/>
    <col min="2684" max="2684" width="1.140625" style="997" customWidth="1"/>
    <col min="2685" max="2689" width="2.5703125" style="997"/>
    <col min="2690" max="2690" width="0.85546875" style="997" customWidth="1"/>
    <col min="2691" max="2694" width="2.5703125" style="997"/>
    <col min="2695" max="2695" width="2.42578125" style="997" customWidth="1"/>
    <col min="2696" max="2697" width="0" style="997" hidden="1" customWidth="1"/>
    <col min="2698" max="2816" width="2.5703125" style="997"/>
    <col min="2817" max="2817" width="0.42578125" style="997" customWidth="1"/>
    <col min="2818" max="2818" width="2.5703125" style="997"/>
    <col min="2819" max="2819" width="1.7109375" style="997" customWidth="1"/>
    <col min="2820" max="2820" width="2.85546875" style="997" customWidth="1"/>
    <col min="2821" max="2821" width="1.7109375" style="997" customWidth="1"/>
    <col min="2822" max="2822" width="2.5703125" style="997"/>
    <col min="2823" max="2823" width="2.140625" style="997" customWidth="1"/>
    <col min="2824" max="2824" width="1.85546875" style="997" customWidth="1"/>
    <col min="2825" max="2825" width="2.5703125" style="997"/>
    <col min="2826" max="2826" width="1.140625" style="997" customWidth="1"/>
    <col min="2827" max="2827" width="1.7109375" style="997" customWidth="1"/>
    <col min="2828" max="2828" width="2.5703125" style="997"/>
    <col min="2829" max="2829" width="1.28515625" style="997" customWidth="1"/>
    <col min="2830" max="2851" width="2.5703125" style="997"/>
    <col min="2852" max="2852" width="2.28515625" style="997" customWidth="1"/>
    <col min="2853" max="2853" width="2.140625" style="997" customWidth="1"/>
    <col min="2854" max="2854" width="2.5703125" style="997"/>
    <col min="2855" max="2855" width="1.28515625" style="997" customWidth="1"/>
    <col min="2856" max="2861" width="2.5703125" style="997"/>
    <col min="2862" max="2862" width="1.140625" style="997" customWidth="1"/>
    <col min="2863" max="2877" width="2.5703125" style="997"/>
    <col min="2878" max="2878" width="0.7109375" style="997" customWidth="1"/>
    <col min="2879" max="2884" width="2.5703125" style="997"/>
    <col min="2885" max="2885" width="0.7109375" style="997" customWidth="1"/>
    <col min="2886" max="2897" width="0" style="997" hidden="1" customWidth="1"/>
    <col min="2898" max="2902" width="2.5703125" style="997"/>
    <col min="2903" max="2903" width="0.28515625" style="997" customWidth="1"/>
    <col min="2904" max="2907" width="2.5703125" style="997"/>
    <col min="2908" max="2908" width="2" style="997" customWidth="1"/>
    <col min="2909" max="2909" width="0" style="997" hidden="1" customWidth="1"/>
    <col min="2910" max="2910" width="1.28515625" style="997" customWidth="1"/>
    <col min="2911" max="2914" width="2.5703125" style="997"/>
    <col min="2915" max="2915" width="0.5703125" style="997" customWidth="1"/>
    <col min="2916" max="2916" width="0" style="997" hidden="1" customWidth="1"/>
    <col min="2917" max="2921" width="2.5703125" style="997"/>
    <col min="2922" max="2922" width="0.140625" style="997" customWidth="1"/>
    <col min="2923" max="2927" width="2.5703125" style="997"/>
    <col min="2928" max="2928" width="0.7109375" style="997" customWidth="1"/>
    <col min="2929" max="2933" width="2.5703125" style="997"/>
    <col min="2934" max="2934" width="0.28515625" style="997" customWidth="1"/>
    <col min="2935" max="2939" width="2.5703125" style="997"/>
    <col min="2940" max="2940" width="1.140625" style="997" customWidth="1"/>
    <col min="2941" max="2945" width="2.5703125" style="997"/>
    <col min="2946" max="2946" width="0.85546875" style="997" customWidth="1"/>
    <col min="2947" max="2950" width="2.5703125" style="997"/>
    <col min="2951" max="2951" width="2.42578125" style="997" customWidth="1"/>
    <col min="2952" max="2953" width="0" style="997" hidden="1" customWidth="1"/>
    <col min="2954" max="3072" width="2.5703125" style="997"/>
    <col min="3073" max="3073" width="0.42578125" style="997" customWidth="1"/>
    <col min="3074" max="3074" width="2.5703125" style="997"/>
    <col min="3075" max="3075" width="1.7109375" style="997" customWidth="1"/>
    <col min="3076" max="3076" width="2.85546875" style="997" customWidth="1"/>
    <col min="3077" max="3077" width="1.7109375" style="997" customWidth="1"/>
    <col min="3078" max="3078" width="2.5703125" style="997"/>
    <col min="3079" max="3079" width="2.140625" style="997" customWidth="1"/>
    <col min="3080" max="3080" width="1.85546875" style="997" customWidth="1"/>
    <col min="3081" max="3081" width="2.5703125" style="997"/>
    <col min="3082" max="3082" width="1.140625" style="997" customWidth="1"/>
    <col min="3083" max="3083" width="1.7109375" style="997" customWidth="1"/>
    <col min="3084" max="3084" width="2.5703125" style="997"/>
    <col min="3085" max="3085" width="1.28515625" style="997" customWidth="1"/>
    <col min="3086" max="3107" width="2.5703125" style="997"/>
    <col min="3108" max="3108" width="2.28515625" style="997" customWidth="1"/>
    <col min="3109" max="3109" width="2.140625" style="997" customWidth="1"/>
    <col min="3110" max="3110" width="2.5703125" style="997"/>
    <col min="3111" max="3111" width="1.28515625" style="997" customWidth="1"/>
    <col min="3112" max="3117" width="2.5703125" style="997"/>
    <col min="3118" max="3118" width="1.140625" style="997" customWidth="1"/>
    <col min="3119" max="3133" width="2.5703125" style="997"/>
    <col min="3134" max="3134" width="0.7109375" style="997" customWidth="1"/>
    <col min="3135" max="3140" width="2.5703125" style="997"/>
    <col min="3141" max="3141" width="0.7109375" style="997" customWidth="1"/>
    <col min="3142" max="3153" width="0" style="997" hidden="1" customWidth="1"/>
    <col min="3154" max="3158" width="2.5703125" style="997"/>
    <col min="3159" max="3159" width="0.28515625" style="997" customWidth="1"/>
    <col min="3160" max="3163" width="2.5703125" style="997"/>
    <col min="3164" max="3164" width="2" style="997" customWidth="1"/>
    <col min="3165" max="3165" width="0" style="997" hidden="1" customWidth="1"/>
    <col min="3166" max="3166" width="1.28515625" style="997" customWidth="1"/>
    <col min="3167" max="3170" width="2.5703125" style="997"/>
    <col min="3171" max="3171" width="0.5703125" style="997" customWidth="1"/>
    <col min="3172" max="3172" width="0" style="997" hidden="1" customWidth="1"/>
    <col min="3173" max="3177" width="2.5703125" style="997"/>
    <col min="3178" max="3178" width="0.140625" style="997" customWidth="1"/>
    <col min="3179" max="3183" width="2.5703125" style="997"/>
    <col min="3184" max="3184" width="0.7109375" style="997" customWidth="1"/>
    <col min="3185" max="3189" width="2.5703125" style="997"/>
    <col min="3190" max="3190" width="0.28515625" style="997" customWidth="1"/>
    <col min="3191" max="3195" width="2.5703125" style="997"/>
    <col min="3196" max="3196" width="1.140625" style="997" customWidth="1"/>
    <col min="3197" max="3201" width="2.5703125" style="997"/>
    <col min="3202" max="3202" width="0.85546875" style="997" customWidth="1"/>
    <col min="3203" max="3206" width="2.5703125" style="997"/>
    <col min="3207" max="3207" width="2.42578125" style="997" customWidth="1"/>
    <col min="3208" max="3209" width="0" style="997" hidden="1" customWidth="1"/>
    <col min="3210" max="3328" width="2.5703125" style="997"/>
    <col min="3329" max="3329" width="0.42578125" style="997" customWidth="1"/>
    <col min="3330" max="3330" width="2.5703125" style="997"/>
    <col min="3331" max="3331" width="1.7109375" style="997" customWidth="1"/>
    <col min="3332" max="3332" width="2.85546875" style="997" customWidth="1"/>
    <col min="3333" max="3333" width="1.7109375" style="997" customWidth="1"/>
    <col min="3334" max="3334" width="2.5703125" style="997"/>
    <col min="3335" max="3335" width="2.140625" style="997" customWidth="1"/>
    <col min="3336" max="3336" width="1.85546875" style="997" customWidth="1"/>
    <col min="3337" max="3337" width="2.5703125" style="997"/>
    <col min="3338" max="3338" width="1.140625" style="997" customWidth="1"/>
    <col min="3339" max="3339" width="1.7109375" style="997" customWidth="1"/>
    <col min="3340" max="3340" width="2.5703125" style="997"/>
    <col min="3341" max="3341" width="1.28515625" style="997" customWidth="1"/>
    <col min="3342" max="3363" width="2.5703125" style="997"/>
    <col min="3364" max="3364" width="2.28515625" style="997" customWidth="1"/>
    <col min="3365" max="3365" width="2.140625" style="997" customWidth="1"/>
    <col min="3366" max="3366" width="2.5703125" style="997"/>
    <col min="3367" max="3367" width="1.28515625" style="997" customWidth="1"/>
    <col min="3368" max="3373" width="2.5703125" style="997"/>
    <col min="3374" max="3374" width="1.140625" style="997" customWidth="1"/>
    <col min="3375" max="3389" width="2.5703125" style="997"/>
    <col min="3390" max="3390" width="0.7109375" style="997" customWidth="1"/>
    <col min="3391" max="3396" width="2.5703125" style="997"/>
    <col min="3397" max="3397" width="0.7109375" style="997" customWidth="1"/>
    <col min="3398" max="3409" width="0" style="997" hidden="1" customWidth="1"/>
    <col min="3410" max="3414" width="2.5703125" style="997"/>
    <col min="3415" max="3415" width="0.28515625" style="997" customWidth="1"/>
    <col min="3416" max="3419" width="2.5703125" style="997"/>
    <col min="3420" max="3420" width="2" style="997" customWidth="1"/>
    <col min="3421" max="3421" width="0" style="997" hidden="1" customWidth="1"/>
    <col min="3422" max="3422" width="1.28515625" style="997" customWidth="1"/>
    <col min="3423" max="3426" width="2.5703125" style="997"/>
    <col min="3427" max="3427" width="0.5703125" style="997" customWidth="1"/>
    <col min="3428" max="3428" width="0" style="997" hidden="1" customWidth="1"/>
    <col min="3429" max="3433" width="2.5703125" style="997"/>
    <col min="3434" max="3434" width="0.140625" style="997" customWidth="1"/>
    <col min="3435" max="3439" width="2.5703125" style="997"/>
    <col min="3440" max="3440" width="0.7109375" style="997" customWidth="1"/>
    <col min="3441" max="3445" width="2.5703125" style="997"/>
    <col min="3446" max="3446" width="0.28515625" style="997" customWidth="1"/>
    <col min="3447" max="3451" width="2.5703125" style="997"/>
    <col min="3452" max="3452" width="1.140625" style="997" customWidth="1"/>
    <col min="3453" max="3457" width="2.5703125" style="997"/>
    <col min="3458" max="3458" width="0.85546875" style="997" customWidth="1"/>
    <col min="3459" max="3462" width="2.5703125" style="997"/>
    <col min="3463" max="3463" width="2.42578125" style="997" customWidth="1"/>
    <col min="3464" max="3465" width="0" style="997" hidden="1" customWidth="1"/>
    <col min="3466" max="3584" width="2.5703125" style="997"/>
    <col min="3585" max="3585" width="0.42578125" style="997" customWidth="1"/>
    <col min="3586" max="3586" width="2.5703125" style="997"/>
    <col min="3587" max="3587" width="1.7109375" style="997" customWidth="1"/>
    <col min="3588" max="3588" width="2.85546875" style="997" customWidth="1"/>
    <col min="3589" max="3589" width="1.7109375" style="997" customWidth="1"/>
    <col min="3590" max="3590" width="2.5703125" style="997"/>
    <col min="3591" max="3591" width="2.140625" style="997" customWidth="1"/>
    <col min="3592" max="3592" width="1.85546875" style="997" customWidth="1"/>
    <col min="3593" max="3593" width="2.5703125" style="997"/>
    <col min="3594" max="3594" width="1.140625" style="997" customWidth="1"/>
    <col min="3595" max="3595" width="1.7109375" style="997" customWidth="1"/>
    <col min="3596" max="3596" width="2.5703125" style="997"/>
    <col min="3597" max="3597" width="1.28515625" style="997" customWidth="1"/>
    <col min="3598" max="3619" width="2.5703125" style="997"/>
    <col min="3620" max="3620" width="2.28515625" style="997" customWidth="1"/>
    <col min="3621" max="3621" width="2.140625" style="997" customWidth="1"/>
    <col min="3622" max="3622" width="2.5703125" style="997"/>
    <col min="3623" max="3623" width="1.28515625" style="997" customWidth="1"/>
    <col min="3624" max="3629" width="2.5703125" style="997"/>
    <col min="3630" max="3630" width="1.140625" style="997" customWidth="1"/>
    <col min="3631" max="3645" width="2.5703125" style="997"/>
    <col min="3646" max="3646" width="0.7109375" style="997" customWidth="1"/>
    <col min="3647" max="3652" width="2.5703125" style="997"/>
    <col min="3653" max="3653" width="0.7109375" style="997" customWidth="1"/>
    <col min="3654" max="3665" width="0" style="997" hidden="1" customWidth="1"/>
    <col min="3666" max="3670" width="2.5703125" style="997"/>
    <col min="3671" max="3671" width="0.28515625" style="997" customWidth="1"/>
    <col min="3672" max="3675" width="2.5703125" style="997"/>
    <col min="3676" max="3676" width="2" style="997" customWidth="1"/>
    <col min="3677" max="3677" width="0" style="997" hidden="1" customWidth="1"/>
    <col min="3678" max="3678" width="1.28515625" style="997" customWidth="1"/>
    <col min="3679" max="3682" width="2.5703125" style="997"/>
    <col min="3683" max="3683" width="0.5703125" style="997" customWidth="1"/>
    <col min="3684" max="3684" width="0" style="997" hidden="1" customWidth="1"/>
    <col min="3685" max="3689" width="2.5703125" style="997"/>
    <col min="3690" max="3690" width="0.140625" style="997" customWidth="1"/>
    <col min="3691" max="3695" width="2.5703125" style="997"/>
    <col min="3696" max="3696" width="0.7109375" style="997" customWidth="1"/>
    <col min="3697" max="3701" width="2.5703125" style="997"/>
    <col min="3702" max="3702" width="0.28515625" style="997" customWidth="1"/>
    <col min="3703" max="3707" width="2.5703125" style="997"/>
    <col min="3708" max="3708" width="1.140625" style="997" customWidth="1"/>
    <col min="3709" max="3713" width="2.5703125" style="997"/>
    <col min="3714" max="3714" width="0.85546875" style="997" customWidth="1"/>
    <col min="3715" max="3718" width="2.5703125" style="997"/>
    <col min="3719" max="3719" width="2.42578125" style="997" customWidth="1"/>
    <col min="3720" max="3721" width="0" style="997" hidden="1" customWidth="1"/>
    <col min="3722" max="3840" width="2.5703125" style="997"/>
    <col min="3841" max="3841" width="0.42578125" style="997" customWidth="1"/>
    <col min="3842" max="3842" width="2.5703125" style="997"/>
    <col min="3843" max="3843" width="1.7109375" style="997" customWidth="1"/>
    <col min="3844" max="3844" width="2.85546875" style="997" customWidth="1"/>
    <col min="3845" max="3845" width="1.7109375" style="997" customWidth="1"/>
    <col min="3846" max="3846" width="2.5703125" style="997"/>
    <col min="3847" max="3847" width="2.140625" style="997" customWidth="1"/>
    <col min="3848" max="3848" width="1.85546875" style="997" customWidth="1"/>
    <col min="3849" max="3849" width="2.5703125" style="997"/>
    <col min="3850" max="3850" width="1.140625" style="997" customWidth="1"/>
    <col min="3851" max="3851" width="1.7109375" style="997" customWidth="1"/>
    <col min="3852" max="3852" width="2.5703125" style="997"/>
    <col min="3853" max="3853" width="1.28515625" style="997" customWidth="1"/>
    <col min="3854" max="3875" width="2.5703125" style="997"/>
    <col min="3876" max="3876" width="2.28515625" style="997" customWidth="1"/>
    <col min="3877" max="3877" width="2.140625" style="997" customWidth="1"/>
    <col min="3878" max="3878" width="2.5703125" style="997"/>
    <col min="3879" max="3879" width="1.28515625" style="997" customWidth="1"/>
    <col min="3880" max="3885" width="2.5703125" style="997"/>
    <col min="3886" max="3886" width="1.140625" style="997" customWidth="1"/>
    <col min="3887" max="3901" width="2.5703125" style="997"/>
    <col min="3902" max="3902" width="0.7109375" style="997" customWidth="1"/>
    <col min="3903" max="3908" width="2.5703125" style="997"/>
    <col min="3909" max="3909" width="0.7109375" style="997" customWidth="1"/>
    <col min="3910" max="3921" width="0" style="997" hidden="1" customWidth="1"/>
    <col min="3922" max="3926" width="2.5703125" style="997"/>
    <col min="3927" max="3927" width="0.28515625" style="997" customWidth="1"/>
    <col min="3928" max="3931" width="2.5703125" style="997"/>
    <col min="3932" max="3932" width="2" style="997" customWidth="1"/>
    <col min="3933" max="3933" width="0" style="997" hidden="1" customWidth="1"/>
    <col min="3934" max="3934" width="1.28515625" style="997" customWidth="1"/>
    <col min="3935" max="3938" width="2.5703125" style="997"/>
    <col min="3939" max="3939" width="0.5703125" style="997" customWidth="1"/>
    <col min="3940" max="3940" width="0" style="997" hidden="1" customWidth="1"/>
    <col min="3941" max="3945" width="2.5703125" style="997"/>
    <col min="3946" max="3946" width="0.140625" style="997" customWidth="1"/>
    <col min="3947" max="3951" width="2.5703125" style="997"/>
    <col min="3952" max="3952" width="0.7109375" style="997" customWidth="1"/>
    <col min="3953" max="3957" width="2.5703125" style="997"/>
    <col min="3958" max="3958" width="0.28515625" style="997" customWidth="1"/>
    <col min="3959" max="3963" width="2.5703125" style="997"/>
    <col min="3964" max="3964" width="1.140625" style="997" customWidth="1"/>
    <col min="3965" max="3969" width="2.5703125" style="997"/>
    <col min="3970" max="3970" width="0.85546875" style="997" customWidth="1"/>
    <col min="3971" max="3974" width="2.5703125" style="997"/>
    <col min="3975" max="3975" width="2.42578125" style="997" customWidth="1"/>
    <col min="3976" max="3977" width="0" style="997" hidden="1" customWidth="1"/>
    <col min="3978" max="4096" width="2.5703125" style="997"/>
    <col min="4097" max="4097" width="0.42578125" style="997" customWidth="1"/>
    <col min="4098" max="4098" width="2.5703125" style="997"/>
    <col min="4099" max="4099" width="1.7109375" style="997" customWidth="1"/>
    <col min="4100" max="4100" width="2.85546875" style="997" customWidth="1"/>
    <col min="4101" max="4101" width="1.7109375" style="997" customWidth="1"/>
    <col min="4102" max="4102" width="2.5703125" style="997"/>
    <col min="4103" max="4103" width="2.140625" style="997" customWidth="1"/>
    <col min="4104" max="4104" width="1.85546875" style="997" customWidth="1"/>
    <col min="4105" max="4105" width="2.5703125" style="997"/>
    <col min="4106" max="4106" width="1.140625" style="997" customWidth="1"/>
    <col min="4107" max="4107" width="1.7109375" style="997" customWidth="1"/>
    <col min="4108" max="4108" width="2.5703125" style="997"/>
    <col min="4109" max="4109" width="1.28515625" style="997" customWidth="1"/>
    <col min="4110" max="4131" width="2.5703125" style="997"/>
    <col min="4132" max="4132" width="2.28515625" style="997" customWidth="1"/>
    <col min="4133" max="4133" width="2.140625" style="997" customWidth="1"/>
    <col min="4134" max="4134" width="2.5703125" style="997"/>
    <col min="4135" max="4135" width="1.28515625" style="997" customWidth="1"/>
    <col min="4136" max="4141" width="2.5703125" style="997"/>
    <col min="4142" max="4142" width="1.140625" style="997" customWidth="1"/>
    <col min="4143" max="4157" width="2.5703125" style="997"/>
    <col min="4158" max="4158" width="0.7109375" style="997" customWidth="1"/>
    <col min="4159" max="4164" width="2.5703125" style="997"/>
    <col min="4165" max="4165" width="0.7109375" style="997" customWidth="1"/>
    <col min="4166" max="4177" width="0" style="997" hidden="1" customWidth="1"/>
    <col min="4178" max="4182" width="2.5703125" style="997"/>
    <col min="4183" max="4183" width="0.28515625" style="997" customWidth="1"/>
    <col min="4184" max="4187" width="2.5703125" style="997"/>
    <col min="4188" max="4188" width="2" style="997" customWidth="1"/>
    <col min="4189" max="4189" width="0" style="997" hidden="1" customWidth="1"/>
    <col min="4190" max="4190" width="1.28515625" style="997" customWidth="1"/>
    <col min="4191" max="4194" width="2.5703125" style="997"/>
    <col min="4195" max="4195" width="0.5703125" style="997" customWidth="1"/>
    <col min="4196" max="4196" width="0" style="997" hidden="1" customWidth="1"/>
    <col min="4197" max="4201" width="2.5703125" style="997"/>
    <col min="4202" max="4202" width="0.140625" style="997" customWidth="1"/>
    <col min="4203" max="4207" width="2.5703125" style="997"/>
    <col min="4208" max="4208" width="0.7109375" style="997" customWidth="1"/>
    <col min="4209" max="4213" width="2.5703125" style="997"/>
    <col min="4214" max="4214" width="0.28515625" style="997" customWidth="1"/>
    <col min="4215" max="4219" width="2.5703125" style="997"/>
    <col min="4220" max="4220" width="1.140625" style="997" customWidth="1"/>
    <col min="4221" max="4225" width="2.5703125" style="997"/>
    <col min="4226" max="4226" width="0.85546875" style="997" customWidth="1"/>
    <col min="4227" max="4230" width="2.5703125" style="997"/>
    <col min="4231" max="4231" width="2.42578125" style="997" customWidth="1"/>
    <col min="4232" max="4233" width="0" style="997" hidden="1" customWidth="1"/>
    <col min="4234" max="4352" width="2.5703125" style="997"/>
    <col min="4353" max="4353" width="0.42578125" style="997" customWidth="1"/>
    <col min="4354" max="4354" width="2.5703125" style="997"/>
    <col min="4355" max="4355" width="1.7109375" style="997" customWidth="1"/>
    <col min="4356" max="4356" width="2.85546875" style="997" customWidth="1"/>
    <col min="4357" max="4357" width="1.7109375" style="997" customWidth="1"/>
    <col min="4358" max="4358" width="2.5703125" style="997"/>
    <col min="4359" max="4359" width="2.140625" style="997" customWidth="1"/>
    <col min="4360" max="4360" width="1.85546875" style="997" customWidth="1"/>
    <col min="4361" max="4361" width="2.5703125" style="997"/>
    <col min="4362" max="4362" width="1.140625" style="997" customWidth="1"/>
    <col min="4363" max="4363" width="1.7109375" style="997" customWidth="1"/>
    <col min="4364" max="4364" width="2.5703125" style="997"/>
    <col min="4365" max="4365" width="1.28515625" style="997" customWidth="1"/>
    <col min="4366" max="4387" width="2.5703125" style="997"/>
    <col min="4388" max="4388" width="2.28515625" style="997" customWidth="1"/>
    <col min="4389" max="4389" width="2.140625" style="997" customWidth="1"/>
    <col min="4390" max="4390" width="2.5703125" style="997"/>
    <col min="4391" max="4391" width="1.28515625" style="997" customWidth="1"/>
    <col min="4392" max="4397" width="2.5703125" style="997"/>
    <col min="4398" max="4398" width="1.140625" style="997" customWidth="1"/>
    <col min="4399" max="4413" width="2.5703125" style="997"/>
    <col min="4414" max="4414" width="0.7109375" style="997" customWidth="1"/>
    <col min="4415" max="4420" width="2.5703125" style="997"/>
    <col min="4421" max="4421" width="0.7109375" style="997" customWidth="1"/>
    <col min="4422" max="4433" width="0" style="997" hidden="1" customWidth="1"/>
    <col min="4434" max="4438" width="2.5703125" style="997"/>
    <col min="4439" max="4439" width="0.28515625" style="997" customWidth="1"/>
    <col min="4440" max="4443" width="2.5703125" style="997"/>
    <col min="4444" max="4444" width="2" style="997" customWidth="1"/>
    <col min="4445" max="4445" width="0" style="997" hidden="1" customWidth="1"/>
    <col min="4446" max="4446" width="1.28515625" style="997" customWidth="1"/>
    <col min="4447" max="4450" width="2.5703125" style="997"/>
    <col min="4451" max="4451" width="0.5703125" style="997" customWidth="1"/>
    <col min="4452" max="4452" width="0" style="997" hidden="1" customWidth="1"/>
    <col min="4453" max="4457" width="2.5703125" style="997"/>
    <col min="4458" max="4458" width="0.140625" style="997" customWidth="1"/>
    <col min="4459" max="4463" width="2.5703125" style="997"/>
    <col min="4464" max="4464" width="0.7109375" style="997" customWidth="1"/>
    <col min="4465" max="4469" width="2.5703125" style="997"/>
    <col min="4470" max="4470" width="0.28515625" style="997" customWidth="1"/>
    <col min="4471" max="4475" width="2.5703125" style="997"/>
    <col min="4476" max="4476" width="1.140625" style="997" customWidth="1"/>
    <col min="4477" max="4481" width="2.5703125" style="997"/>
    <col min="4482" max="4482" width="0.85546875" style="997" customWidth="1"/>
    <col min="4483" max="4486" width="2.5703125" style="997"/>
    <col min="4487" max="4487" width="2.42578125" style="997" customWidth="1"/>
    <col min="4488" max="4489" width="0" style="997" hidden="1" customWidth="1"/>
    <col min="4490" max="4608" width="2.5703125" style="997"/>
    <col min="4609" max="4609" width="0.42578125" style="997" customWidth="1"/>
    <col min="4610" max="4610" width="2.5703125" style="997"/>
    <col min="4611" max="4611" width="1.7109375" style="997" customWidth="1"/>
    <col min="4612" max="4612" width="2.85546875" style="997" customWidth="1"/>
    <col min="4613" max="4613" width="1.7109375" style="997" customWidth="1"/>
    <col min="4614" max="4614" width="2.5703125" style="997"/>
    <col min="4615" max="4615" width="2.140625" style="997" customWidth="1"/>
    <col min="4616" max="4616" width="1.85546875" style="997" customWidth="1"/>
    <col min="4617" max="4617" width="2.5703125" style="997"/>
    <col min="4618" max="4618" width="1.140625" style="997" customWidth="1"/>
    <col min="4619" max="4619" width="1.7109375" style="997" customWidth="1"/>
    <col min="4620" max="4620" width="2.5703125" style="997"/>
    <col min="4621" max="4621" width="1.28515625" style="997" customWidth="1"/>
    <col min="4622" max="4643" width="2.5703125" style="997"/>
    <col min="4644" max="4644" width="2.28515625" style="997" customWidth="1"/>
    <col min="4645" max="4645" width="2.140625" style="997" customWidth="1"/>
    <col min="4646" max="4646" width="2.5703125" style="997"/>
    <col min="4647" max="4647" width="1.28515625" style="997" customWidth="1"/>
    <col min="4648" max="4653" width="2.5703125" style="997"/>
    <col min="4654" max="4654" width="1.140625" style="997" customWidth="1"/>
    <col min="4655" max="4669" width="2.5703125" style="997"/>
    <col min="4670" max="4670" width="0.7109375" style="997" customWidth="1"/>
    <col min="4671" max="4676" width="2.5703125" style="997"/>
    <col min="4677" max="4677" width="0.7109375" style="997" customWidth="1"/>
    <col min="4678" max="4689" width="0" style="997" hidden="1" customWidth="1"/>
    <col min="4690" max="4694" width="2.5703125" style="997"/>
    <col min="4695" max="4695" width="0.28515625" style="997" customWidth="1"/>
    <col min="4696" max="4699" width="2.5703125" style="997"/>
    <col min="4700" max="4700" width="2" style="997" customWidth="1"/>
    <col min="4701" max="4701" width="0" style="997" hidden="1" customWidth="1"/>
    <col min="4702" max="4702" width="1.28515625" style="997" customWidth="1"/>
    <col min="4703" max="4706" width="2.5703125" style="997"/>
    <col min="4707" max="4707" width="0.5703125" style="997" customWidth="1"/>
    <col min="4708" max="4708" width="0" style="997" hidden="1" customWidth="1"/>
    <col min="4709" max="4713" width="2.5703125" style="997"/>
    <col min="4714" max="4714" width="0.140625" style="997" customWidth="1"/>
    <col min="4715" max="4719" width="2.5703125" style="997"/>
    <col min="4720" max="4720" width="0.7109375" style="997" customWidth="1"/>
    <col min="4721" max="4725" width="2.5703125" style="997"/>
    <col min="4726" max="4726" width="0.28515625" style="997" customWidth="1"/>
    <col min="4727" max="4731" width="2.5703125" style="997"/>
    <col min="4732" max="4732" width="1.140625" style="997" customWidth="1"/>
    <col min="4733" max="4737" width="2.5703125" style="997"/>
    <col min="4738" max="4738" width="0.85546875" style="997" customWidth="1"/>
    <col min="4739" max="4742" width="2.5703125" style="997"/>
    <col min="4743" max="4743" width="2.42578125" style="997" customWidth="1"/>
    <col min="4744" max="4745" width="0" style="997" hidden="1" customWidth="1"/>
    <col min="4746" max="4864" width="2.5703125" style="997"/>
    <col min="4865" max="4865" width="0.42578125" style="997" customWidth="1"/>
    <col min="4866" max="4866" width="2.5703125" style="997"/>
    <col min="4867" max="4867" width="1.7109375" style="997" customWidth="1"/>
    <col min="4868" max="4868" width="2.85546875" style="997" customWidth="1"/>
    <col min="4869" max="4869" width="1.7109375" style="997" customWidth="1"/>
    <col min="4870" max="4870" width="2.5703125" style="997"/>
    <col min="4871" max="4871" width="2.140625" style="997" customWidth="1"/>
    <col min="4872" max="4872" width="1.85546875" style="997" customWidth="1"/>
    <col min="4873" max="4873" width="2.5703125" style="997"/>
    <col min="4874" max="4874" width="1.140625" style="997" customWidth="1"/>
    <col min="4875" max="4875" width="1.7109375" style="997" customWidth="1"/>
    <col min="4876" max="4876" width="2.5703125" style="997"/>
    <col min="4877" max="4877" width="1.28515625" style="997" customWidth="1"/>
    <col min="4878" max="4899" width="2.5703125" style="997"/>
    <col min="4900" max="4900" width="2.28515625" style="997" customWidth="1"/>
    <col min="4901" max="4901" width="2.140625" style="997" customWidth="1"/>
    <col min="4902" max="4902" width="2.5703125" style="997"/>
    <col min="4903" max="4903" width="1.28515625" style="997" customWidth="1"/>
    <col min="4904" max="4909" width="2.5703125" style="997"/>
    <col min="4910" max="4910" width="1.140625" style="997" customWidth="1"/>
    <col min="4911" max="4925" width="2.5703125" style="997"/>
    <col min="4926" max="4926" width="0.7109375" style="997" customWidth="1"/>
    <col min="4927" max="4932" width="2.5703125" style="997"/>
    <col min="4933" max="4933" width="0.7109375" style="997" customWidth="1"/>
    <col min="4934" max="4945" width="0" style="997" hidden="1" customWidth="1"/>
    <col min="4946" max="4950" width="2.5703125" style="997"/>
    <col min="4951" max="4951" width="0.28515625" style="997" customWidth="1"/>
    <col min="4952" max="4955" width="2.5703125" style="997"/>
    <col min="4956" max="4956" width="2" style="997" customWidth="1"/>
    <col min="4957" max="4957" width="0" style="997" hidden="1" customWidth="1"/>
    <col min="4958" max="4958" width="1.28515625" style="997" customWidth="1"/>
    <col min="4959" max="4962" width="2.5703125" style="997"/>
    <col min="4963" max="4963" width="0.5703125" style="997" customWidth="1"/>
    <col min="4964" max="4964" width="0" style="997" hidden="1" customWidth="1"/>
    <col min="4965" max="4969" width="2.5703125" style="997"/>
    <col min="4970" max="4970" width="0.140625" style="997" customWidth="1"/>
    <col min="4971" max="4975" width="2.5703125" style="997"/>
    <col min="4976" max="4976" width="0.7109375" style="997" customWidth="1"/>
    <col min="4977" max="4981" width="2.5703125" style="997"/>
    <col min="4982" max="4982" width="0.28515625" style="997" customWidth="1"/>
    <col min="4983" max="4987" width="2.5703125" style="997"/>
    <col min="4988" max="4988" width="1.140625" style="997" customWidth="1"/>
    <col min="4989" max="4993" width="2.5703125" style="997"/>
    <col min="4994" max="4994" width="0.85546875" style="997" customWidth="1"/>
    <col min="4995" max="4998" width="2.5703125" style="997"/>
    <col min="4999" max="4999" width="2.42578125" style="997" customWidth="1"/>
    <col min="5000" max="5001" width="0" style="997" hidden="1" customWidth="1"/>
    <col min="5002" max="5120" width="2.5703125" style="997"/>
    <col min="5121" max="5121" width="0.42578125" style="997" customWidth="1"/>
    <col min="5122" max="5122" width="2.5703125" style="997"/>
    <col min="5123" max="5123" width="1.7109375" style="997" customWidth="1"/>
    <col min="5124" max="5124" width="2.85546875" style="997" customWidth="1"/>
    <col min="5125" max="5125" width="1.7109375" style="997" customWidth="1"/>
    <col min="5126" max="5126" width="2.5703125" style="997"/>
    <col min="5127" max="5127" width="2.140625" style="997" customWidth="1"/>
    <col min="5128" max="5128" width="1.85546875" style="997" customWidth="1"/>
    <col min="5129" max="5129" width="2.5703125" style="997"/>
    <col min="5130" max="5130" width="1.140625" style="997" customWidth="1"/>
    <col min="5131" max="5131" width="1.7109375" style="997" customWidth="1"/>
    <col min="5132" max="5132" width="2.5703125" style="997"/>
    <col min="5133" max="5133" width="1.28515625" style="997" customWidth="1"/>
    <col min="5134" max="5155" width="2.5703125" style="997"/>
    <col min="5156" max="5156" width="2.28515625" style="997" customWidth="1"/>
    <col min="5157" max="5157" width="2.140625" style="997" customWidth="1"/>
    <col min="5158" max="5158" width="2.5703125" style="997"/>
    <col min="5159" max="5159" width="1.28515625" style="997" customWidth="1"/>
    <col min="5160" max="5165" width="2.5703125" style="997"/>
    <col min="5166" max="5166" width="1.140625" style="997" customWidth="1"/>
    <col min="5167" max="5181" width="2.5703125" style="997"/>
    <col min="5182" max="5182" width="0.7109375" style="997" customWidth="1"/>
    <col min="5183" max="5188" width="2.5703125" style="997"/>
    <col min="5189" max="5189" width="0.7109375" style="997" customWidth="1"/>
    <col min="5190" max="5201" width="0" style="997" hidden="1" customWidth="1"/>
    <col min="5202" max="5206" width="2.5703125" style="997"/>
    <col min="5207" max="5207" width="0.28515625" style="997" customWidth="1"/>
    <col min="5208" max="5211" width="2.5703125" style="997"/>
    <col min="5212" max="5212" width="2" style="997" customWidth="1"/>
    <col min="5213" max="5213" width="0" style="997" hidden="1" customWidth="1"/>
    <col min="5214" max="5214" width="1.28515625" style="997" customWidth="1"/>
    <col min="5215" max="5218" width="2.5703125" style="997"/>
    <col min="5219" max="5219" width="0.5703125" style="997" customWidth="1"/>
    <col min="5220" max="5220" width="0" style="997" hidden="1" customWidth="1"/>
    <col min="5221" max="5225" width="2.5703125" style="997"/>
    <col min="5226" max="5226" width="0.140625" style="997" customWidth="1"/>
    <col min="5227" max="5231" width="2.5703125" style="997"/>
    <col min="5232" max="5232" width="0.7109375" style="997" customWidth="1"/>
    <col min="5233" max="5237" width="2.5703125" style="997"/>
    <col min="5238" max="5238" width="0.28515625" style="997" customWidth="1"/>
    <col min="5239" max="5243" width="2.5703125" style="997"/>
    <col min="5244" max="5244" width="1.140625" style="997" customWidth="1"/>
    <col min="5245" max="5249" width="2.5703125" style="997"/>
    <col min="5250" max="5250" width="0.85546875" style="997" customWidth="1"/>
    <col min="5251" max="5254" width="2.5703125" style="997"/>
    <col min="5255" max="5255" width="2.42578125" style="997" customWidth="1"/>
    <col min="5256" max="5257" width="0" style="997" hidden="1" customWidth="1"/>
    <col min="5258" max="5376" width="2.5703125" style="997"/>
    <col min="5377" max="5377" width="0.42578125" style="997" customWidth="1"/>
    <col min="5378" max="5378" width="2.5703125" style="997"/>
    <col min="5379" max="5379" width="1.7109375" style="997" customWidth="1"/>
    <col min="5380" max="5380" width="2.85546875" style="997" customWidth="1"/>
    <col min="5381" max="5381" width="1.7109375" style="997" customWidth="1"/>
    <col min="5382" max="5382" width="2.5703125" style="997"/>
    <col min="5383" max="5383" width="2.140625" style="997" customWidth="1"/>
    <col min="5384" max="5384" width="1.85546875" style="997" customWidth="1"/>
    <col min="5385" max="5385" width="2.5703125" style="997"/>
    <col min="5386" max="5386" width="1.140625" style="997" customWidth="1"/>
    <col min="5387" max="5387" width="1.7109375" style="997" customWidth="1"/>
    <col min="5388" max="5388" width="2.5703125" style="997"/>
    <col min="5389" max="5389" width="1.28515625" style="997" customWidth="1"/>
    <col min="5390" max="5411" width="2.5703125" style="997"/>
    <col min="5412" max="5412" width="2.28515625" style="997" customWidth="1"/>
    <col min="5413" max="5413" width="2.140625" style="997" customWidth="1"/>
    <col min="5414" max="5414" width="2.5703125" style="997"/>
    <col min="5415" max="5415" width="1.28515625" style="997" customWidth="1"/>
    <col min="5416" max="5421" width="2.5703125" style="997"/>
    <col min="5422" max="5422" width="1.140625" style="997" customWidth="1"/>
    <col min="5423" max="5437" width="2.5703125" style="997"/>
    <col min="5438" max="5438" width="0.7109375" style="997" customWidth="1"/>
    <col min="5439" max="5444" width="2.5703125" style="997"/>
    <col min="5445" max="5445" width="0.7109375" style="997" customWidth="1"/>
    <col min="5446" max="5457" width="0" style="997" hidden="1" customWidth="1"/>
    <col min="5458" max="5462" width="2.5703125" style="997"/>
    <col min="5463" max="5463" width="0.28515625" style="997" customWidth="1"/>
    <col min="5464" max="5467" width="2.5703125" style="997"/>
    <col min="5468" max="5468" width="2" style="997" customWidth="1"/>
    <col min="5469" max="5469" width="0" style="997" hidden="1" customWidth="1"/>
    <col min="5470" max="5470" width="1.28515625" style="997" customWidth="1"/>
    <col min="5471" max="5474" width="2.5703125" style="997"/>
    <col min="5475" max="5475" width="0.5703125" style="997" customWidth="1"/>
    <col min="5476" max="5476" width="0" style="997" hidden="1" customWidth="1"/>
    <col min="5477" max="5481" width="2.5703125" style="997"/>
    <col min="5482" max="5482" width="0.140625" style="997" customWidth="1"/>
    <col min="5483" max="5487" width="2.5703125" style="997"/>
    <col min="5488" max="5488" width="0.7109375" style="997" customWidth="1"/>
    <col min="5489" max="5493" width="2.5703125" style="997"/>
    <col min="5494" max="5494" width="0.28515625" style="997" customWidth="1"/>
    <col min="5495" max="5499" width="2.5703125" style="997"/>
    <col min="5500" max="5500" width="1.140625" style="997" customWidth="1"/>
    <col min="5501" max="5505" width="2.5703125" style="997"/>
    <col min="5506" max="5506" width="0.85546875" style="997" customWidth="1"/>
    <col min="5507" max="5510" width="2.5703125" style="997"/>
    <col min="5511" max="5511" width="2.42578125" style="997" customWidth="1"/>
    <col min="5512" max="5513" width="0" style="997" hidden="1" customWidth="1"/>
    <col min="5514" max="5632" width="2.5703125" style="997"/>
    <col min="5633" max="5633" width="0.42578125" style="997" customWidth="1"/>
    <col min="5634" max="5634" width="2.5703125" style="997"/>
    <col min="5635" max="5635" width="1.7109375" style="997" customWidth="1"/>
    <col min="5636" max="5636" width="2.85546875" style="997" customWidth="1"/>
    <col min="5637" max="5637" width="1.7109375" style="997" customWidth="1"/>
    <col min="5638" max="5638" width="2.5703125" style="997"/>
    <col min="5639" max="5639" width="2.140625" style="997" customWidth="1"/>
    <col min="5640" max="5640" width="1.85546875" style="997" customWidth="1"/>
    <col min="5641" max="5641" width="2.5703125" style="997"/>
    <col min="5642" max="5642" width="1.140625" style="997" customWidth="1"/>
    <col min="5643" max="5643" width="1.7109375" style="997" customWidth="1"/>
    <col min="5644" max="5644" width="2.5703125" style="997"/>
    <col min="5645" max="5645" width="1.28515625" style="997" customWidth="1"/>
    <col min="5646" max="5667" width="2.5703125" style="997"/>
    <col min="5668" max="5668" width="2.28515625" style="997" customWidth="1"/>
    <col min="5669" max="5669" width="2.140625" style="997" customWidth="1"/>
    <col min="5670" max="5670" width="2.5703125" style="997"/>
    <col min="5671" max="5671" width="1.28515625" style="997" customWidth="1"/>
    <col min="5672" max="5677" width="2.5703125" style="997"/>
    <col min="5678" max="5678" width="1.140625" style="997" customWidth="1"/>
    <col min="5679" max="5693" width="2.5703125" style="997"/>
    <col min="5694" max="5694" width="0.7109375" style="997" customWidth="1"/>
    <col min="5695" max="5700" width="2.5703125" style="997"/>
    <col min="5701" max="5701" width="0.7109375" style="997" customWidth="1"/>
    <col min="5702" max="5713" width="0" style="997" hidden="1" customWidth="1"/>
    <col min="5714" max="5718" width="2.5703125" style="997"/>
    <col min="5719" max="5719" width="0.28515625" style="997" customWidth="1"/>
    <col min="5720" max="5723" width="2.5703125" style="997"/>
    <col min="5724" max="5724" width="2" style="997" customWidth="1"/>
    <col min="5725" max="5725" width="0" style="997" hidden="1" customWidth="1"/>
    <col min="5726" max="5726" width="1.28515625" style="997" customWidth="1"/>
    <col min="5727" max="5730" width="2.5703125" style="997"/>
    <col min="5731" max="5731" width="0.5703125" style="997" customWidth="1"/>
    <col min="5732" max="5732" width="0" style="997" hidden="1" customWidth="1"/>
    <col min="5733" max="5737" width="2.5703125" style="997"/>
    <col min="5738" max="5738" width="0.140625" style="997" customWidth="1"/>
    <col min="5739" max="5743" width="2.5703125" style="997"/>
    <col min="5744" max="5744" width="0.7109375" style="997" customWidth="1"/>
    <col min="5745" max="5749" width="2.5703125" style="997"/>
    <col min="5750" max="5750" width="0.28515625" style="997" customWidth="1"/>
    <col min="5751" max="5755" width="2.5703125" style="997"/>
    <col min="5756" max="5756" width="1.140625" style="997" customWidth="1"/>
    <col min="5757" max="5761" width="2.5703125" style="997"/>
    <col min="5762" max="5762" width="0.85546875" style="997" customWidth="1"/>
    <col min="5763" max="5766" width="2.5703125" style="997"/>
    <col min="5767" max="5767" width="2.42578125" style="997" customWidth="1"/>
    <col min="5768" max="5769" width="0" style="997" hidden="1" customWidth="1"/>
    <col min="5770" max="5888" width="2.5703125" style="997"/>
    <col min="5889" max="5889" width="0.42578125" style="997" customWidth="1"/>
    <col min="5890" max="5890" width="2.5703125" style="997"/>
    <col min="5891" max="5891" width="1.7109375" style="997" customWidth="1"/>
    <col min="5892" max="5892" width="2.85546875" style="997" customWidth="1"/>
    <col min="5893" max="5893" width="1.7109375" style="997" customWidth="1"/>
    <col min="5894" max="5894" width="2.5703125" style="997"/>
    <col min="5895" max="5895" width="2.140625" style="997" customWidth="1"/>
    <col min="5896" max="5896" width="1.85546875" style="997" customWidth="1"/>
    <col min="5897" max="5897" width="2.5703125" style="997"/>
    <col min="5898" max="5898" width="1.140625" style="997" customWidth="1"/>
    <col min="5899" max="5899" width="1.7109375" style="997" customWidth="1"/>
    <col min="5900" max="5900" width="2.5703125" style="997"/>
    <col min="5901" max="5901" width="1.28515625" style="997" customWidth="1"/>
    <col min="5902" max="5923" width="2.5703125" style="997"/>
    <col min="5924" max="5924" width="2.28515625" style="997" customWidth="1"/>
    <col min="5925" max="5925" width="2.140625" style="997" customWidth="1"/>
    <col min="5926" max="5926" width="2.5703125" style="997"/>
    <col min="5927" max="5927" width="1.28515625" style="997" customWidth="1"/>
    <col min="5928" max="5933" width="2.5703125" style="997"/>
    <col min="5934" max="5934" width="1.140625" style="997" customWidth="1"/>
    <col min="5935" max="5949" width="2.5703125" style="997"/>
    <col min="5950" max="5950" width="0.7109375" style="997" customWidth="1"/>
    <col min="5951" max="5956" width="2.5703125" style="997"/>
    <col min="5957" max="5957" width="0.7109375" style="997" customWidth="1"/>
    <col min="5958" max="5969" width="0" style="997" hidden="1" customWidth="1"/>
    <col min="5970" max="5974" width="2.5703125" style="997"/>
    <col min="5975" max="5975" width="0.28515625" style="997" customWidth="1"/>
    <col min="5976" max="5979" width="2.5703125" style="997"/>
    <col min="5980" max="5980" width="2" style="997" customWidth="1"/>
    <col min="5981" max="5981" width="0" style="997" hidden="1" customWidth="1"/>
    <col min="5982" max="5982" width="1.28515625" style="997" customWidth="1"/>
    <col min="5983" max="5986" width="2.5703125" style="997"/>
    <col min="5987" max="5987" width="0.5703125" style="997" customWidth="1"/>
    <col min="5988" max="5988" width="0" style="997" hidden="1" customWidth="1"/>
    <col min="5989" max="5993" width="2.5703125" style="997"/>
    <col min="5994" max="5994" width="0.140625" style="997" customWidth="1"/>
    <col min="5995" max="5999" width="2.5703125" style="997"/>
    <col min="6000" max="6000" width="0.7109375" style="997" customWidth="1"/>
    <col min="6001" max="6005" width="2.5703125" style="997"/>
    <col min="6006" max="6006" width="0.28515625" style="997" customWidth="1"/>
    <col min="6007" max="6011" width="2.5703125" style="997"/>
    <col min="6012" max="6012" width="1.140625" style="997" customWidth="1"/>
    <col min="6013" max="6017" width="2.5703125" style="997"/>
    <col min="6018" max="6018" width="0.85546875" style="997" customWidth="1"/>
    <col min="6019" max="6022" width="2.5703125" style="997"/>
    <col min="6023" max="6023" width="2.42578125" style="997" customWidth="1"/>
    <col min="6024" max="6025" width="0" style="997" hidden="1" customWidth="1"/>
    <col min="6026" max="6144" width="2.5703125" style="997"/>
    <col min="6145" max="6145" width="0.42578125" style="997" customWidth="1"/>
    <col min="6146" max="6146" width="2.5703125" style="997"/>
    <col min="6147" max="6147" width="1.7109375" style="997" customWidth="1"/>
    <col min="6148" max="6148" width="2.85546875" style="997" customWidth="1"/>
    <col min="6149" max="6149" width="1.7109375" style="997" customWidth="1"/>
    <col min="6150" max="6150" width="2.5703125" style="997"/>
    <col min="6151" max="6151" width="2.140625" style="997" customWidth="1"/>
    <col min="6152" max="6152" width="1.85546875" style="997" customWidth="1"/>
    <col min="6153" max="6153" width="2.5703125" style="997"/>
    <col min="6154" max="6154" width="1.140625" style="997" customWidth="1"/>
    <col min="6155" max="6155" width="1.7109375" style="997" customWidth="1"/>
    <col min="6156" max="6156" width="2.5703125" style="997"/>
    <col min="6157" max="6157" width="1.28515625" style="997" customWidth="1"/>
    <col min="6158" max="6179" width="2.5703125" style="997"/>
    <col min="6180" max="6180" width="2.28515625" style="997" customWidth="1"/>
    <col min="6181" max="6181" width="2.140625" style="997" customWidth="1"/>
    <col min="6182" max="6182" width="2.5703125" style="997"/>
    <col min="6183" max="6183" width="1.28515625" style="997" customWidth="1"/>
    <col min="6184" max="6189" width="2.5703125" style="997"/>
    <col min="6190" max="6190" width="1.140625" style="997" customWidth="1"/>
    <col min="6191" max="6205" width="2.5703125" style="997"/>
    <col min="6206" max="6206" width="0.7109375" style="997" customWidth="1"/>
    <col min="6207" max="6212" width="2.5703125" style="997"/>
    <col min="6213" max="6213" width="0.7109375" style="997" customWidth="1"/>
    <col min="6214" max="6225" width="0" style="997" hidden="1" customWidth="1"/>
    <col min="6226" max="6230" width="2.5703125" style="997"/>
    <col min="6231" max="6231" width="0.28515625" style="997" customWidth="1"/>
    <col min="6232" max="6235" width="2.5703125" style="997"/>
    <col min="6236" max="6236" width="2" style="997" customWidth="1"/>
    <col min="6237" max="6237" width="0" style="997" hidden="1" customWidth="1"/>
    <col min="6238" max="6238" width="1.28515625" style="997" customWidth="1"/>
    <col min="6239" max="6242" width="2.5703125" style="997"/>
    <col min="6243" max="6243" width="0.5703125" style="997" customWidth="1"/>
    <col min="6244" max="6244" width="0" style="997" hidden="1" customWidth="1"/>
    <col min="6245" max="6249" width="2.5703125" style="997"/>
    <col min="6250" max="6250" width="0.140625" style="997" customWidth="1"/>
    <col min="6251" max="6255" width="2.5703125" style="997"/>
    <col min="6256" max="6256" width="0.7109375" style="997" customWidth="1"/>
    <col min="6257" max="6261" width="2.5703125" style="997"/>
    <col min="6262" max="6262" width="0.28515625" style="997" customWidth="1"/>
    <col min="6263" max="6267" width="2.5703125" style="997"/>
    <col min="6268" max="6268" width="1.140625" style="997" customWidth="1"/>
    <col min="6269" max="6273" width="2.5703125" style="997"/>
    <col min="6274" max="6274" width="0.85546875" style="997" customWidth="1"/>
    <col min="6275" max="6278" width="2.5703125" style="997"/>
    <col min="6279" max="6279" width="2.42578125" style="997" customWidth="1"/>
    <col min="6280" max="6281" width="0" style="997" hidden="1" customWidth="1"/>
    <col min="6282" max="6400" width="2.5703125" style="997"/>
    <col min="6401" max="6401" width="0.42578125" style="997" customWidth="1"/>
    <col min="6402" max="6402" width="2.5703125" style="997"/>
    <col min="6403" max="6403" width="1.7109375" style="997" customWidth="1"/>
    <col min="6404" max="6404" width="2.85546875" style="997" customWidth="1"/>
    <col min="6405" max="6405" width="1.7109375" style="997" customWidth="1"/>
    <col min="6406" max="6406" width="2.5703125" style="997"/>
    <col min="6407" max="6407" width="2.140625" style="997" customWidth="1"/>
    <col min="6408" max="6408" width="1.85546875" style="997" customWidth="1"/>
    <col min="6409" max="6409" width="2.5703125" style="997"/>
    <col min="6410" max="6410" width="1.140625" style="997" customWidth="1"/>
    <col min="6411" max="6411" width="1.7109375" style="997" customWidth="1"/>
    <col min="6412" max="6412" width="2.5703125" style="997"/>
    <col min="6413" max="6413" width="1.28515625" style="997" customWidth="1"/>
    <col min="6414" max="6435" width="2.5703125" style="997"/>
    <col min="6436" max="6436" width="2.28515625" style="997" customWidth="1"/>
    <col min="6437" max="6437" width="2.140625" style="997" customWidth="1"/>
    <col min="6438" max="6438" width="2.5703125" style="997"/>
    <col min="6439" max="6439" width="1.28515625" style="997" customWidth="1"/>
    <col min="6440" max="6445" width="2.5703125" style="997"/>
    <col min="6446" max="6446" width="1.140625" style="997" customWidth="1"/>
    <col min="6447" max="6461" width="2.5703125" style="997"/>
    <col min="6462" max="6462" width="0.7109375" style="997" customWidth="1"/>
    <col min="6463" max="6468" width="2.5703125" style="997"/>
    <col min="6469" max="6469" width="0.7109375" style="997" customWidth="1"/>
    <col min="6470" max="6481" width="0" style="997" hidden="1" customWidth="1"/>
    <col min="6482" max="6486" width="2.5703125" style="997"/>
    <col min="6487" max="6487" width="0.28515625" style="997" customWidth="1"/>
    <col min="6488" max="6491" width="2.5703125" style="997"/>
    <col min="6492" max="6492" width="2" style="997" customWidth="1"/>
    <col min="6493" max="6493" width="0" style="997" hidden="1" customWidth="1"/>
    <col min="6494" max="6494" width="1.28515625" style="997" customWidth="1"/>
    <col min="6495" max="6498" width="2.5703125" style="997"/>
    <col min="6499" max="6499" width="0.5703125" style="997" customWidth="1"/>
    <col min="6500" max="6500" width="0" style="997" hidden="1" customWidth="1"/>
    <col min="6501" max="6505" width="2.5703125" style="997"/>
    <col min="6506" max="6506" width="0.140625" style="997" customWidth="1"/>
    <col min="6507" max="6511" width="2.5703125" style="997"/>
    <col min="6512" max="6512" width="0.7109375" style="997" customWidth="1"/>
    <col min="6513" max="6517" width="2.5703125" style="997"/>
    <col min="6518" max="6518" width="0.28515625" style="997" customWidth="1"/>
    <col min="6519" max="6523" width="2.5703125" style="997"/>
    <col min="6524" max="6524" width="1.140625" style="997" customWidth="1"/>
    <col min="6525" max="6529" width="2.5703125" style="997"/>
    <col min="6530" max="6530" width="0.85546875" style="997" customWidth="1"/>
    <col min="6531" max="6534" width="2.5703125" style="997"/>
    <col min="6535" max="6535" width="2.42578125" style="997" customWidth="1"/>
    <col min="6536" max="6537" width="0" style="997" hidden="1" customWidth="1"/>
    <col min="6538" max="6656" width="2.5703125" style="997"/>
    <col min="6657" max="6657" width="0.42578125" style="997" customWidth="1"/>
    <col min="6658" max="6658" width="2.5703125" style="997"/>
    <col min="6659" max="6659" width="1.7109375" style="997" customWidth="1"/>
    <col min="6660" max="6660" width="2.85546875" style="997" customWidth="1"/>
    <col min="6661" max="6661" width="1.7109375" style="997" customWidth="1"/>
    <col min="6662" max="6662" width="2.5703125" style="997"/>
    <col min="6663" max="6663" width="2.140625" style="997" customWidth="1"/>
    <col min="6664" max="6664" width="1.85546875" style="997" customWidth="1"/>
    <col min="6665" max="6665" width="2.5703125" style="997"/>
    <col min="6666" max="6666" width="1.140625" style="997" customWidth="1"/>
    <col min="6667" max="6667" width="1.7109375" style="997" customWidth="1"/>
    <col min="6668" max="6668" width="2.5703125" style="997"/>
    <col min="6669" max="6669" width="1.28515625" style="997" customWidth="1"/>
    <col min="6670" max="6691" width="2.5703125" style="997"/>
    <col min="6692" max="6692" width="2.28515625" style="997" customWidth="1"/>
    <col min="6693" max="6693" width="2.140625" style="997" customWidth="1"/>
    <col min="6694" max="6694" width="2.5703125" style="997"/>
    <col min="6695" max="6695" width="1.28515625" style="997" customWidth="1"/>
    <col min="6696" max="6701" width="2.5703125" style="997"/>
    <col min="6702" max="6702" width="1.140625" style="997" customWidth="1"/>
    <col min="6703" max="6717" width="2.5703125" style="997"/>
    <col min="6718" max="6718" width="0.7109375" style="997" customWidth="1"/>
    <col min="6719" max="6724" width="2.5703125" style="997"/>
    <col min="6725" max="6725" width="0.7109375" style="997" customWidth="1"/>
    <col min="6726" max="6737" width="0" style="997" hidden="1" customWidth="1"/>
    <col min="6738" max="6742" width="2.5703125" style="997"/>
    <col min="6743" max="6743" width="0.28515625" style="997" customWidth="1"/>
    <col min="6744" max="6747" width="2.5703125" style="997"/>
    <col min="6748" max="6748" width="2" style="997" customWidth="1"/>
    <col min="6749" max="6749" width="0" style="997" hidden="1" customWidth="1"/>
    <col min="6750" max="6750" width="1.28515625" style="997" customWidth="1"/>
    <col min="6751" max="6754" width="2.5703125" style="997"/>
    <col min="6755" max="6755" width="0.5703125" style="997" customWidth="1"/>
    <col min="6756" max="6756" width="0" style="997" hidden="1" customWidth="1"/>
    <col min="6757" max="6761" width="2.5703125" style="997"/>
    <col min="6762" max="6762" width="0.140625" style="997" customWidth="1"/>
    <col min="6763" max="6767" width="2.5703125" style="997"/>
    <col min="6768" max="6768" width="0.7109375" style="997" customWidth="1"/>
    <col min="6769" max="6773" width="2.5703125" style="997"/>
    <col min="6774" max="6774" width="0.28515625" style="997" customWidth="1"/>
    <col min="6775" max="6779" width="2.5703125" style="997"/>
    <col min="6780" max="6780" width="1.140625" style="997" customWidth="1"/>
    <col min="6781" max="6785" width="2.5703125" style="997"/>
    <col min="6786" max="6786" width="0.85546875" style="997" customWidth="1"/>
    <col min="6787" max="6790" width="2.5703125" style="997"/>
    <col min="6791" max="6791" width="2.42578125" style="997" customWidth="1"/>
    <col min="6792" max="6793" width="0" style="997" hidden="1" customWidth="1"/>
    <col min="6794" max="6912" width="2.5703125" style="997"/>
    <col min="6913" max="6913" width="0.42578125" style="997" customWidth="1"/>
    <col min="6914" max="6914" width="2.5703125" style="997"/>
    <col min="6915" max="6915" width="1.7109375" style="997" customWidth="1"/>
    <col min="6916" max="6916" width="2.85546875" style="997" customWidth="1"/>
    <col min="6917" max="6917" width="1.7109375" style="997" customWidth="1"/>
    <col min="6918" max="6918" width="2.5703125" style="997"/>
    <col min="6919" max="6919" width="2.140625" style="997" customWidth="1"/>
    <col min="6920" max="6920" width="1.85546875" style="997" customWidth="1"/>
    <col min="6921" max="6921" width="2.5703125" style="997"/>
    <col min="6922" max="6922" width="1.140625" style="997" customWidth="1"/>
    <col min="6923" max="6923" width="1.7109375" style="997" customWidth="1"/>
    <col min="6924" max="6924" width="2.5703125" style="997"/>
    <col min="6925" max="6925" width="1.28515625" style="997" customWidth="1"/>
    <col min="6926" max="6947" width="2.5703125" style="997"/>
    <col min="6948" max="6948" width="2.28515625" style="997" customWidth="1"/>
    <col min="6949" max="6949" width="2.140625" style="997" customWidth="1"/>
    <col min="6950" max="6950" width="2.5703125" style="997"/>
    <col min="6951" max="6951" width="1.28515625" style="997" customWidth="1"/>
    <col min="6952" max="6957" width="2.5703125" style="997"/>
    <col min="6958" max="6958" width="1.140625" style="997" customWidth="1"/>
    <col min="6959" max="6973" width="2.5703125" style="997"/>
    <col min="6974" max="6974" width="0.7109375" style="997" customWidth="1"/>
    <col min="6975" max="6980" width="2.5703125" style="997"/>
    <col min="6981" max="6981" width="0.7109375" style="997" customWidth="1"/>
    <col min="6982" max="6993" width="0" style="997" hidden="1" customWidth="1"/>
    <col min="6994" max="6998" width="2.5703125" style="997"/>
    <col min="6999" max="6999" width="0.28515625" style="997" customWidth="1"/>
    <col min="7000" max="7003" width="2.5703125" style="997"/>
    <col min="7004" max="7004" width="2" style="997" customWidth="1"/>
    <col min="7005" max="7005" width="0" style="997" hidden="1" customWidth="1"/>
    <col min="7006" max="7006" width="1.28515625" style="997" customWidth="1"/>
    <col min="7007" max="7010" width="2.5703125" style="997"/>
    <col min="7011" max="7011" width="0.5703125" style="997" customWidth="1"/>
    <col min="7012" max="7012" width="0" style="997" hidden="1" customWidth="1"/>
    <col min="7013" max="7017" width="2.5703125" style="997"/>
    <col min="7018" max="7018" width="0.140625" style="997" customWidth="1"/>
    <col min="7019" max="7023" width="2.5703125" style="997"/>
    <col min="7024" max="7024" width="0.7109375" style="997" customWidth="1"/>
    <col min="7025" max="7029" width="2.5703125" style="997"/>
    <col min="7030" max="7030" width="0.28515625" style="997" customWidth="1"/>
    <col min="7031" max="7035" width="2.5703125" style="997"/>
    <col min="7036" max="7036" width="1.140625" style="997" customWidth="1"/>
    <col min="7037" max="7041" width="2.5703125" style="997"/>
    <col min="7042" max="7042" width="0.85546875" style="997" customWidth="1"/>
    <col min="7043" max="7046" width="2.5703125" style="997"/>
    <col min="7047" max="7047" width="2.42578125" style="997" customWidth="1"/>
    <col min="7048" max="7049" width="0" style="997" hidden="1" customWidth="1"/>
    <col min="7050" max="7168" width="2.5703125" style="997"/>
    <col min="7169" max="7169" width="0.42578125" style="997" customWidth="1"/>
    <col min="7170" max="7170" width="2.5703125" style="997"/>
    <col min="7171" max="7171" width="1.7109375" style="997" customWidth="1"/>
    <col min="7172" max="7172" width="2.85546875" style="997" customWidth="1"/>
    <col min="7173" max="7173" width="1.7109375" style="997" customWidth="1"/>
    <col min="7174" max="7174" width="2.5703125" style="997"/>
    <col min="7175" max="7175" width="2.140625" style="997" customWidth="1"/>
    <col min="7176" max="7176" width="1.85546875" style="997" customWidth="1"/>
    <col min="7177" max="7177" width="2.5703125" style="997"/>
    <col min="7178" max="7178" width="1.140625" style="997" customWidth="1"/>
    <col min="7179" max="7179" width="1.7109375" style="997" customWidth="1"/>
    <col min="7180" max="7180" width="2.5703125" style="997"/>
    <col min="7181" max="7181" width="1.28515625" style="997" customWidth="1"/>
    <col min="7182" max="7203" width="2.5703125" style="997"/>
    <col min="7204" max="7204" width="2.28515625" style="997" customWidth="1"/>
    <col min="7205" max="7205" width="2.140625" style="997" customWidth="1"/>
    <col min="7206" max="7206" width="2.5703125" style="997"/>
    <col min="7207" max="7207" width="1.28515625" style="997" customWidth="1"/>
    <col min="7208" max="7213" width="2.5703125" style="997"/>
    <col min="7214" max="7214" width="1.140625" style="997" customWidth="1"/>
    <col min="7215" max="7229" width="2.5703125" style="997"/>
    <col min="7230" max="7230" width="0.7109375" style="997" customWidth="1"/>
    <col min="7231" max="7236" width="2.5703125" style="997"/>
    <col min="7237" max="7237" width="0.7109375" style="997" customWidth="1"/>
    <col min="7238" max="7249" width="0" style="997" hidden="1" customWidth="1"/>
    <col min="7250" max="7254" width="2.5703125" style="997"/>
    <col min="7255" max="7255" width="0.28515625" style="997" customWidth="1"/>
    <col min="7256" max="7259" width="2.5703125" style="997"/>
    <col min="7260" max="7260" width="2" style="997" customWidth="1"/>
    <col min="7261" max="7261" width="0" style="997" hidden="1" customWidth="1"/>
    <col min="7262" max="7262" width="1.28515625" style="997" customWidth="1"/>
    <col min="7263" max="7266" width="2.5703125" style="997"/>
    <col min="7267" max="7267" width="0.5703125" style="997" customWidth="1"/>
    <col min="7268" max="7268" width="0" style="997" hidden="1" customWidth="1"/>
    <col min="7269" max="7273" width="2.5703125" style="997"/>
    <col min="7274" max="7274" width="0.140625" style="997" customWidth="1"/>
    <col min="7275" max="7279" width="2.5703125" style="997"/>
    <col min="7280" max="7280" width="0.7109375" style="997" customWidth="1"/>
    <col min="7281" max="7285" width="2.5703125" style="997"/>
    <col min="7286" max="7286" width="0.28515625" style="997" customWidth="1"/>
    <col min="7287" max="7291" width="2.5703125" style="997"/>
    <col min="7292" max="7292" width="1.140625" style="997" customWidth="1"/>
    <col min="7293" max="7297" width="2.5703125" style="997"/>
    <col min="7298" max="7298" width="0.85546875" style="997" customWidth="1"/>
    <col min="7299" max="7302" width="2.5703125" style="997"/>
    <col min="7303" max="7303" width="2.42578125" style="997" customWidth="1"/>
    <col min="7304" max="7305" width="0" style="997" hidden="1" customWidth="1"/>
    <col min="7306" max="7424" width="2.5703125" style="997"/>
    <col min="7425" max="7425" width="0.42578125" style="997" customWidth="1"/>
    <col min="7426" max="7426" width="2.5703125" style="997"/>
    <col min="7427" max="7427" width="1.7109375" style="997" customWidth="1"/>
    <col min="7428" max="7428" width="2.85546875" style="997" customWidth="1"/>
    <col min="7429" max="7429" width="1.7109375" style="997" customWidth="1"/>
    <col min="7430" max="7430" width="2.5703125" style="997"/>
    <col min="7431" max="7431" width="2.140625" style="997" customWidth="1"/>
    <col min="7432" max="7432" width="1.85546875" style="997" customWidth="1"/>
    <col min="7433" max="7433" width="2.5703125" style="997"/>
    <col min="7434" max="7434" width="1.140625" style="997" customWidth="1"/>
    <col min="7435" max="7435" width="1.7109375" style="997" customWidth="1"/>
    <col min="7436" max="7436" width="2.5703125" style="997"/>
    <col min="7437" max="7437" width="1.28515625" style="997" customWidth="1"/>
    <col min="7438" max="7459" width="2.5703125" style="997"/>
    <col min="7460" max="7460" width="2.28515625" style="997" customWidth="1"/>
    <col min="7461" max="7461" width="2.140625" style="997" customWidth="1"/>
    <col min="7462" max="7462" width="2.5703125" style="997"/>
    <col min="7463" max="7463" width="1.28515625" style="997" customWidth="1"/>
    <col min="7464" max="7469" width="2.5703125" style="997"/>
    <col min="7470" max="7470" width="1.140625" style="997" customWidth="1"/>
    <col min="7471" max="7485" width="2.5703125" style="997"/>
    <col min="7486" max="7486" width="0.7109375" style="997" customWidth="1"/>
    <col min="7487" max="7492" width="2.5703125" style="997"/>
    <col min="7493" max="7493" width="0.7109375" style="997" customWidth="1"/>
    <col min="7494" max="7505" width="0" style="997" hidden="1" customWidth="1"/>
    <col min="7506" max="7510" width="2.5703125" style="997"/>
    <col min="7511" max="7511" width="0.28515625" style="997" customWidth="1"/>
    <col min="7512" max="7515" width="2.5703125" style="997"/>
    <col min="7516" max="7516" width="2" style="997" customWidth="1"/>
    <col min="7517" max="7517" width="0" style="997" hidden="1" customWidth="1"/>
    <col min="7518" max="7518" width="1.28515625" style="997" customWidth="1"/>
    <col min="7519" max="7522" width="2.5703125" style="997"/>
    <col min="7523" max="7523" width="0.5703125" style="997" customWidth="1"/>
    <col min="7524" max="7524" width="0" style="997" hidden="1" customWidth="1"/>
    <col min="7525" max="7529" width="2.5703125" style="997"/>
    <col min="7530" max="7530" width="0.140625" style="997" customWidth="1"/>
    <col min="7531" max="7535" width="2.5703125" style="997"/>
    <col min="7536" max="7536" width="0.7109375" style="997" customWidth="1"/>
    <col min="7537" max="7541" width="2.5703125" style="997"/>
    <col min="7542" max="7542" width="0.28515625" style="997" customWidth="1"/>
    <col min="7543" max="7547" width="2.5703125" style="997"/>
    <col min="7548" max="7548" width="1.140625" style="997" customWidth="1"/>
    <col min="7549" max="7553" width="2.5703125" style="997"/>
    <col min="7554" max="7554" width="0.85546875" style="997" customWidth="1"/>
    <col min="7555" max="7558" width="2.5703125" style="997"/>
    <col min="7559" max="7559" width="2.42578125" style="997" customWidth="1"/>
    <col min="7560" max="7561" width="0" style="997" hidden="1" customWidth="1"/>
    <col min="7562" max="7680" width="2.5703125" style="997"/>
    <col min="7681" max="7681" width="0.42578125" style="997" customWidth="1"/>
    <col min="7682" max="7682" width="2.5703125" style="997"/>
    <col min="7683" max="7683" width="1.7109375" style="997" customWidth="1"/>
    <col min="7684" max="7684" width="2.85546875" style="997" customWidth="1"/>
    <col min="7685" max="7685" width="1.7109375" style="997" customWidth="1"/>
    <col min="7686" max="7686" width="2.5703125" style="997"/>
    <col min="7687" max="7687" width="2.140625" style="997" customWidth="1"/>
    <col min="7688" max="7688" width="1.85546875" style="997" customWidth="1"/>
    <col min="7689" max="7689" width="2.5703125" style="997"/>
    <col min="7690" max="7690" width="1.140625" style="997" customWidth="1"/>
    <col min="7691" max="7691" width="1.7109375" style="997" customWidth="1"/>
    <col min="7692" max="7692" width="2.5703125" style="997"/>
    <col min="7693" max="7693" width="1.28515625" style="997" customWidth="1"/>
    <col min="7694" max="7715" width="2.5703125" style="997"/>
    <col min="7716" max="7716" width="2.28515625" style="997" customWidth="1"/>
    <col min="7717" max="7717" width="2.140625" style="997" customWidth="1"/>
    <col min="7718" max="7718" width="2.5703125" style="997"/>
    <col min="7719" max="7719" width="1.28515625" style="997" customWidth="1"/>
    <col min="7720" max="7725" width="2.5703125" style="997"/>
    <col min="7726" max="7726" width="1.140625" style="997" customWidth="1"/>
    <col min="7727" max="7741" width="2.5703125" style="997"/>
    <col min="7742" max="7742" width="0.7109375" style="997" customWidth="1"/>
    <col min="7743" max="7748" width="2.5703125" style="997"/>
    <col min="7749" max="7749" width="0.7109375" style="997" customWidth="1"/>
    <col min="7750" max="7761" width="0" style="997" hidden="1" customWidth="1"/>
    <col min="7762" max="7766" width="2.5703125" style="997"/>
    <col min="7767" max="7767" width="0.28515625" style="997" customWidth="1"/>
    <col min="7768" max="7771" width="2.5703125" style="997"/>
    <col min="7772" max="7772" width="2" style="997" customWidth="1"/>
    <col min="7773" max="7773" width="0" style="997" hidden="1" customWidth="1"/>
    <col min="7774" max="7774" width="1.28515625" style="997" customWidth="1"/>
    <col min="7775" max="7778" width="2.5703125" style="997"/>
    <col min="7779" max="7779" width="0.5703125" style="997" customWidth="1"/>
    <col min="7780" max="7780" width="0" style="997" hidden="1" customWidth="1"/>
    <col min="7781" max="7785" width="2.5703125" style="997"/>
    <col min="7786" max="7786" width="0.140625" style="997" customWidth="1"/>
    <col min="7787" max="7791" width="2.5703125" style="997"/>
    <col min="7792" max="7792" width="0.7109375" style="997" customWidth="1"/>
    <col min="7793" max="7797" width="2.5703125" style="997"/>
    <col min="7798" max="7798" width="0.28515625" style="997" customWidth="1"/>
    <col min="7799" max="7803" width="2.5703125" style="997"/>
    <col min="7804" max="7804" width="1.140625" style="997" customWidth="1"/>
    <col min="7805" max="7809" width="2.5703125" style="997"/>
    <col min="7810" max="7810" width="0.85546875" style="997" customWidth="1"/>
    <col min="7811" max="7814" width="2.5703125" style="997"/>
    <col min="7815" max="7815" width="2.42578125" style="997" customWidth="1"/>
    <col min="7816" max="7817" width="0" style="997" hidden="1" customWidth="1"/>
    <col min="7818" max="7936" width="2.5703125" style="997"/>
    <col min="7937" max="7937" width="0.42578125" style="997" customWidth="1"/>
    <col min="7938" max="7938" width="2.5703125" style="997"/>
    <col min="7939" max="7939" width="1.7109375" style="997" customWidth="1"/>
    <col min="7940" max="7940" width="2.85546875" style="997" customWidth="1"/>
    <col min="7941" max="7941" width="1.7109375" style="997" customWidth="1"/>
    <col min="7942" max="7942" width="2.5703125" style="997"/>
    <col min="7943" max="7943" width="2.140625" style="997" customWidth="1"/>
    <col min="7944" max="7944" width="1.85546875" style="997" customWidth="1"/>
    <col min="7945" max="7945" width="2.5703125" style="997"/>
    <col min="7946" max="7946" width="1.140625" style="997" customWidth="1"/>
    <col min="7947" max="7947" width="1.7109375" style="997" customWidth="1"/>
    <col min="7948" max="7948" width="2.5703125" style="997"/>
    <col min="7949" max="7949" width="1.28515625" style="997" customWidth="1"/>
    <col min="7950" max="7971" width="2.5703125" style="997"/>
    <col min="7972" max="7972" width="2.28515625" style="997" customWidth="1"/>
    <col min="7973" max="7973" width="2.140625" style="997" customWidth="1"/>
    <col min="7974" max="7974" width="2.5703125" style="997"/>
    <col min="7975" max="7975" width="1.28515625" style="997" customWidth="1"/>
    <col min="7976" max="7981" width="2.5703125" style="997"/>
    <col min="7982" max="7982" width="1.140625" style="997" customWidth="1"/>
    <col min="7983" max="7997" width="2.5703125" style="997"/>
    <col min="7998" max="7998" width="0.7109375" style="997" customWidth="1"/>
    <col min="7999" max="8004" width="2.5703125" style="997"/>
    <col min="8005" max="8005" width="0.7109375" style="997" customWidth="1"/>
    <col min="8006" max="8017" width="0" style="997" hidden="1" customWidth="1"/>
    <col min="8018" max="8022" width="2.5703125" style="997"/>
    <col min="8023" max="8023" width="0.28515625" style="997" customWidth="1"/>
    <col min="8024" max="8027" width="2.5703125" style="997"/>
    <col min="8028" max="8028" width="2" style="997" customWidth="1"/>
    <col min="8029" max="8029" width="0" style="997" hidden="1" customWidth="1"/>
    <col min="8030" max="8030" width="1.28515625" style="997" customWidth="1"/>
    <col min="8031" max="8034" width="2.5703125" style="997"/>
    <col min="8035" max="8035" width="0.5703125" style="997" customWidth="1"/>
    <col min="8036" max="8036" width="0" style="997" hidden="1" customWidth="1"/>
    <col min="8037" max="8041" width="2.5703125" style="997"/>
    <col min="8042" max="8042" width="0.140625" style="997" customWidth="1"/>
    <col min="8043" max="8047" width="2.5703125" style="997"/>
    <col min="8048" max="8048" width="0.7109375" style="997" customWidth="1"/>
    <col min="8049" max="8053" width="2.5703125" style="997"/>
    <col min="8054" max="8054" width="0.28515625" style="997" customWidth="1"/>
    <col min="8055" max="8059" width="2.5703125" style="997"/>
    <col min="8060" max="8060" width="1.140625" style="997" customWidth="1"/>
    <col min="8061" max="8065" width="2.5703125" style="997"/>
    <col min="8066" max="8066" width="0.85546875" style="997" customWidth="1"/>
    <col min="8067" max="8070" width="2.5703125" style="997"/>
    <col min="8071" max="8071" width="2.42578125" style="997" customWidth="1"/>
    <col min="8072" max="8073" width="0" style="997" hidden="1" customWidth="1"/>
    <col min="8074" max="8192" width="2.5703125" style="997"/>
    <col min="8193" max="8193" width="0.42578125" style="997" customWidth="1"/>
    <col min="8194" max="8194" width="2.5703125" style="997"/>
    <col min="8195" max="8195" width="1.7109375" style="997" customWidth="1"/>
    <col min="8196" max="8196" width="2.85546875" style="997" customWidth="1"/>
    <col min="8197" max="8197" width="1.7109375" style="997" customWidth="1"/>
    <col min="8198" max="8198" width="2.5703125" style="997"/>
    <col min="8199" max="8199" width="2.140625" style="997" customWidth="1"/>
    <col min="8200" max="8200" width="1.85546875" style="997" customWidth="1"/>
    <col min="8201" max="8201" width="2.5703125" style="997"/>
    <col min="8202" max="8202" width="1.140625" style="997" customWidth="1"/>
    <col min="8203" max="8203" width="1.7109375" style="997" customWidth="1"/>
    <col min="8204" max="8204" width="2.5703125" style="997"/>
    <col min="8205" max="8205" width="1.28515625" style="997" customWidth="1"/>
    <col min="8206" max="8227" width="2.5703125" style="997"/>
    <col min="8228" max="8228" width="2.28515625" style="997" customWidth="1"/>
    <col min="8229" max="8229" width="2.140625" style="997" customWidth="1"/>
    <col min="8230" max="8230" width="2.5703125" style="997"/>
    <col min="8231" max="8231" width="1.28515625" style="997" customWidth="1"/>
    <col min="8232" max="8237" width="2.5703125" style="997"/>
    <col min="8238" max="8238" width="1.140625" style="997" customWidth="1"/>
    <col min="8239" max="8253" width="2.5703125" style="997"/>
    <col min="8254" max="8254" width="0.7109375" style="997" customWidth="1"/>
    <col min="8255" max="8260" width="2.5703125" style="997"/>
    <col min="8261" max="8261" width="0.7109375" style="997" customWidth="1"/>
    <col min="8262" max="8273" width="0" style="997" hidden="1" customWidth="1"/>
    <col min="8274" max="8278" width="2.5703125" style="997"/>
    <col min="8279" max="8279" width="0.28515625" style="997" customWidth="1"/>
    <col min="8280" max="8283" width="2.5703125" style="997"/>
    <col min="8284" max="8284" width="2" style="997" customWidth="1"/>
    <col min="8285" max="8285" width="0" style="997" hidden="1" customWidth="1"/>
    <col min="8286" max="8286" width="1.28515625" style="997" customWidth="1"/>
    <col min="8287" max="8290" width="2.5703125" style="997"/>
    <col min="8291" max="8291" width="0.5703125" style="997" customWidth="1"/>
    <col min="8292" max="8292" width="0" style="997" hidden="1" customWidth="1"/>
    <col min="8293" max="8297" width="2.5703125" style="997"/>
    <col min="8298" max="8298" width="0.140625" style="997" customWidth="1"/>
    <col min="8299" max="8303" width="2.5703125" style="997"/>
    <col min="8304" max="8304" width="0.7109375" style="997" customWidth="1"/>
    <col min="8305" max="8309" width="2.5703125" style="997"/>
    <col min="8310" max="8310" width="0.28515625" style="997" customWidth="1"/>
    <col min="8311" max="8315" width="2.5703125" style="997"/>
    <col min="8316" max="8316" width="1.140625" style="997" customWidth="1"/>
    <col min="8317" max="8321" width="2.5703125" style="997"/>
    <col min="8322" max="8322" width="0.85546875" style="997" customWidth="1"/>
    <col min="8323" max="8326" width="2.5703125" style="997"/>
    <col min="8327" max="8327" width="2.42578125" style="997" customWidth="1"/>
    <col min="8328" max="8329" width="0" style="997" hidden="1" customWidth="1"/>
    <col min="8330" max="8448" width="2.5703125" style="997"/>
    <col min="8449" max="8449" width="0.42578125" style="997" customWidth="1"/>
    <col min="8450" max="8450" width="2.5703125" style="997"/>
    <col min="8451" max="8451" width="1.7109375" style="997" customWidth="1"/>
    <col min="8452" max="8452" width="2.85546875" style="997" customWidth="1"/>
    <col min="8453" max="8453" width="1.7109375" style="997" customWidth="1"/>
    <col min="8454" max="8454" width="2.5703125" style="997"/>
    <col min="8455" max="8455" width="2.140625" style="997" customWidth="1"/>
    <col min="8456" max="8456" width="1.85546875" style="997" customWidth="1"/>
    <col min="8457" max="8457" width="2.5703125" style="997"/>
    <col min="8458" max="8458" width="1.140625" style="997" customWidth="1"/>
    <col min="8459" max="8459" width="1.7109375" style="997" customWidth="1"/>
    <col min="8460" max="8460" width="2.5703125" style="997"/>
    <col min="8461" max="8461" width="1.28515625" style="997" customWidth="1"/>
    <col min="8462" max="8483" width="2.5703125" style="997"/>
    <col min="8484" max="8484" width="2.28515625" style="997" customWidth="1"/>
    <col min="8485" max="8485" width="2.140625" style="997" customWidth="1"/>
    <col min="8486" max="8486" width="2.5703125" style="997"/>
    <col min="8487" max="8487" width="1.28515625" style="997" customWidth="1"/>
    <col min="8488" max="8493" width="2.5703125" style="997"/>
    <col min="8494" max="8494" width="1.140625" style="997" customWidth="1"/>
    <col min="8495" max="8509" width="2.5703125" style="997"/>
    <col min="8510" max="8510" width="0.7109375" style="997" customWidth="1"/>
    <col min="8511" max="8516" width="2.5703125" style="997"/>
    <col min="8517" max="8517" width="0.7109375" style="997" customWidth="1"/>
    <col min="8518" max="8529" width="0" style="997" hidden="1" customWidth="1"/>
    <col min="8530" max="8534" width="2.5703125" style="997"/>
    <col min="8535" max="8535" width="0.28515625" style="997" customWidth="1"/>
    <col min="8536" max="8539" width="2.5703125" style="997"/>
    <col min="8540" max="8540" width="2" style="997" customWidth="1"/>
    <col min="8541" max="8541" width="0" style="997" hidden="1" customWidth="1"/>
    <col min="8542" max="8542" width="1.28515625" style="997" customWidth="1"/>
    <col min="8543" max="8546" width="2.5703125" style="997"/>
    <col min="8547" max="8547" width="0.5703125" style="997" customWidth="1"/>
    <col min="8548" max="8548" width="0" style="997" hidden="1" customWidth="1"/>
    <col min="8549" max="8553" width="2.5703125" style="997"/>
    <col min="8554" max="8554" width="0.140625" style="997" customWidth="1"/>
    <col min="8555" max="8559" width="2.5703125" style="997"/>
    <col min="8560" max="8560" width="0.7109375" style="997" customWidth="1"/>
    <col min="8561" max="8565" width="2.5703125" style="997"/>
    <col min="8566" max="8566" width="0.28515625" style="997" customWidth="1"/>
    <col min="8567" max="8571" width="2.5703125" style="997"/>
    <col min="8572" max="8572" width="1.140625" style="997" customWidth="1"/>
    <col min="8573" max="8577" width="2.5703125" style="997"/>
    <col min="8578" max="8578" width="0.85546875" style="997" customWidth="1"/>
    <col min="8579" max="8582" width="2.5703125" style="997"/>
    <col min="8583" max="8583" width="2.42578125" style="997" customWidth="1"/>
    <col min="8584" max="8585" width="0" style="997" hidden="1" customWidth="1"/>
    <col min="8586" max="8704" width="2.5703125" style="997"/>
    <col min="8705" max="8705" width="0.42578125" style="997" customWidth="1"/>
    <col min="8706" max="8706" width="2.5703125" style="997"/>
    <col min="8707" max="8707" width="1.7109375" style="997" customWidth="1"/>
    <col min="8708" max="8708" width="2.85546875" style="997" customWidth="1"/>
    <col min="8709" max="8709" width="1.7109375" style="997" customWidth="1"/>
    <col min="8710" max="8710" width="2.5703125" style="997"/>
    <col min="8711" max="8711" width="2.140625" style="997" customWidth="1"/>
    <col min="8712" max="8712" width="1.85546875" style="997" customWidth="1"/>
    <col min="8713" max="8713" width="2.5703125" style="997"/>
    <col min="8714" max="8714" width="1.140625" style="997" customWidth="1"/>
    <col min="8715" max="8715" width="1.7109375" style="997" customWidth="1"/>
    <col min="8716" max="8716" width="2.5703125" style="997"/>
    <col min="8717" max="8717" width="1.28515625" style="997" customWidth="1"/>
    <col min="8718" max="8739" width="2.5703125" style="997"/>
    <col min="8740" max="8740" width="2.28515625" style="997" customWidth="1"/>
    <col min="8741" max="8741" width="2.140625" style="997" customWidth="1"/>
    <col min="8742" max="8742" width="2.5703125" style="997"/>
    <col min="8743" max="8743" width="1.28515625" style="997" customWidth="1"/>
    <col min="8744" max="8749" width="2.5703125" style="997"/>
    <col min="8750" max="8750" width="1.140625" style="997" customWidth="1"/>
    <col min="8751" max="8765" width="2.5703125" style="997"/>
    <col min="8766" max="8766" width="0.7109375" style="997" customWidth="1"/>
    <col min="8767" max="8772" width="2.5703125" style="997"/>
    <col min="8773" max="8773" width="0.7109375" style="997" customWidth="1"/>
    <col min="8774" max="8785" width="0" style="997" hidden="1" customWidth="1"/>
    <col min="8786" max="8790" width="2.5703125" style="997"/>
    <col min="8791" max="8791" width="0.28515625" style="997" customWidth="1"/>
    <col min="8792" max="8795" width="2.5703125" style="997"/>
    <col min="8796" max="8796" width="2" style="997" customWidth="1"/>
    <col min="8797" max="8797" width="0" style="997" hidden="1" customWidth="1"/>
    <col min="8798" max="8798" width="1.28515625" style="997" customWidth="1"/>
    <col min="8799" max="8802" width="2.5703125" style="997"/>
    <col min="8803" max="8803" width="0.5703125" style="997" customWidth="1"/>
    <col min="8804" max="8804" width="0" style="997" hidden="1" customWidth="1"/>
    <col min="8805" max="8809" width="2.5703125" style="997"/>
    <col min="8810" max="8810" width="0.140625" style="997" customWidth="1"/>
    <col min="8811" max="8815" width="2.5703125" style="997"/>
    <col min="8816" max="8816" width="0.7109375" style="997" customWidth="1"/>
    <col min="8817" max="8821" width="2.5703125" style="997"/>
    <col min="8822" max="8822" width="0.28515625" style="997" customWidth="1"/>
    <col min="8823" max="8827" width="2.5703125" style="997"/>
    <col min="8828" max="8828" width="1.140625" style="997" customWidth="1"/>
    <col min="8829" max="8833" width="2.5703125" style="997"/>
    <col min="8834" max="8834" width="0.85546875" style="997" customWidth="1"/>
    <col min="8835" max="8838" width="2.5703125" style="997"/>
    <col min="8839" max="8839" width="2.42578125" style="997" customWidth="1"/>
    <col min="8840" max="8841" width="0" style="997" hidden="1" customWidth="1"/>
    <col min="8842" max="8960" width="2.5703125" style="997"/>
    <col min="8961" max="8961" width="0.42578125" style="997" customWidth="1"/>
    <col min="8962" max="8962" width="2.5703125" style="997"/>
    <col min="8963" max="8963" width="1.7109375" style="997" customWidth="1"/>
    <col min="8964" max="8964" width="2.85546875" style="997" customWidth="1"/>
    <col min="8965" max="8965" width="1.7109375" style="997" customWidth="1"/>
    <col min="8966" max="8966" width="2.5703125" style="997"/>
    <col min="8967" max="8967" width="2.140625" style="997" customWidth="1"/>
    <col min="8968" max="8968" width="1.85546875" style="997" customWidth="1"/>
    <col min="8969" max="8969" width="2.5703125" style="997"/>
    <col min="8970" max="8970" width="1.140625" style="997" customWidth="1"/>
    <col min="8971" max="8971" width="1.7109375" style="997" customWidth="1"/>
    <col min="8972" max="8972" width="2.5703125" style="997"/>
    <col min="8973" max="8973" width="1.28515625" style="997" customWidth="1"/>
    <col min="8974" max="8995" width="2.5703125" style="997"/>
    <col min="8996" max="8996" width="2.28515625" style="997" customWidth="1"/>
    <col min="8997" max="8997" width="2.140625" style="997" customWidth="1"/>
    <col min="8998" max="8998" width="2.5703125" style="997"/>
    <col min="8999" max="8999" width="1.28515625" style="997" customWidth="1"/>
    <col min="9000" max="9005" width="2.5703125" style="997"/>
    <col min="9006" max="9006" width="1.140625" style="997" customWidth="1"/>
    <col min="9007" max="9021" width="2.5703125" style="997"/>
    <col min="9022" max="9022" width="0.7109375" style="997" customWidth="1"/>
    <col min="9023" max="9028" width="2.5703125" style="997"/>
    <col min="9029" max="9029" width="0.7109375" style="997" customWidth="1"/>
    <col min="9030" max="9041" width="0" style="997" hidden="1" customWidth="1"/>
    <col min="9042" max="9046" width="2.5703125" style="997"/>
    <col min="9047" max="9047" width="0.28515625" style="997" customWidth="1"/>
    <col min="9048" max="9051" width="2.5703125" style="997"/>
    <col min="9052" max="9052" width="2" style="997" customWidth="1"/>
    <col min="9053" max="9053" width="0" style="997" hidden="1" customWidth="1"/>
    <col min="9054" max="9054" width="1.28515625" style="997" customWidth="1"/>
    <col min="9055" max="9058" width="2.5703125" style="997"/>
    <col min="9059" max="9059" width="0.5703125" style="997" customWidth="1"/>
    <col min="9060" max="9060" width="0" style="997" hidden="1" customWidth="1"/>
    <col min="9061" max="9065" width="2.5703125" style="997"/>
    <col min="9066" max="9066" width="0.140625" style="997" customWidth="1"/>
    <col min="9067" max="9071" width="2.5703125" style="997"/>
    <col min="9072" max="9072" width="0.7109375" style="997" customWidth="1"/>
    <col min="9073" max="9077" width="2.5703125" style="997"/>
    <col min="9078" max="9078" width="0.28515625" style="997" customWidth="1"/>
    <col min="9079" max="9083" width="2.5703125" style="997"/>
    <col min="9084" max="9084" width="1.140625" style="997" customWidth="1"/>
    <col min="9085" max="9089" width="2.5703125" style="997"/>
    <col min="9090" max="9090" width="0.85546875" style="997" customWidth="1"/>
    <col min="9091" max="9094" width="2.5703125" style="997"/>
    <col min="9095" max="9095" width="2.42578125" style="997" customWidth="1"/>
    <col min="9096" max="9097" width="0" style="997" hidden="1" customWidth="1"/>
    <col min="9098" max="9216" width="2.5703125" style="997"/>
    <col min="9217" max="9217" width="0.42578125" style="997" customWidth="1"/>
    <col min="9218" max="9218" width="2.5703125" style="997"/>
    <col min="9219" max="9219" width="1.7109375" style="997" customWidth="1"/>
    <col min="9220" max="9220" width="2.85546875" style="997" customWidth="1"/>
    <col min="9221" max="9221" width="1.7109375" style="997" customWidth="1"/>
    <col min="9222" max="9222" width="2.5703125" style="997"/>
    <col min="9223" max="9223" width="2.140625" style="997" customWidth="1"/>
    <col min="9224" max="9224" width="1.85546875" style="997" customWidth="1"/>
    <col min="9225" max="9225" width="2.5703125" style="997"/>
    <col min="9226" max="9226" width="1.140625" style="997" customWidth="1"/>
    <col min="9227" max="9227" width="1.7109375" style="997" customWidth="1"/>
    <col min="9228" max="9228" width="2.5703125" style="997"/>
    <col min="9229" max="9229" width="1.28515625" style="997" customWidth="1"/>
    <col min="9230" max="9251" width="2.5703125" style="997"/>
    <col min="9252" max="9252" width="2.28515625" style="997" customWidth="1"/>
    <col min="9253" max="9253" width="2.140625" style="997" customWidth="1"/>
    <col min="9254" max="9254" width="2.5703125" style="997"/>
    <col min="9255" max="9255" width="1.28515625" style="997" customWidth="1"/>
    <col min="9256" max="9261" width="2.5703125" style="997"/>
    <col min="9262" max="9262" width="1.140625" style="997" customWidth="1"/>
    <col min="9263" max="9277" width="2.5703125" style="997"/>
    <col min="9278" max="9278" width="0.7109375" style="997" customWidth="1"/>
    <col min="9279" max="9284" width="2.5703125" style="997"/>
    <col min="9285" max="9285" width="0.7109375" style="997" customWidth="1"/>
    <col min="9286" max="9297" width="0" style="997" hidden="1" customWidth="1"/>
    <col min="9298" max="9302" width="2.5703125" style="997"/>
    <col min="9303" max="9303" width="0.28515625" style="997" customWidth="1"/>
    <col min="9304" max="9307" width="2.5703125" style="997"/>
    <col min="9308" max="9308" width="2" style="997" customWidth="1"/>
    <col min="9309" max="9309" width="0" style="997" hidden="1" customWidth="1"/>
    <col min="9310" max="9310" width="1.28515625" style="997" customWidth="1"/>
    <col min="9311" max="9314" width="2.5703125" style="997"/>
    <col min="9315" max="9315" width="0.5703125" style="997" customWidth="1"/>
    <col min="9316" max="9316" width="0" style="997" hidden="1" customWidth="1"/>
    <col min="9317" max="9321" width="2.5703125" style="997"/>
    <col min="9322" max="9322" width="0.140625" style="997" customWidth="1"/>
    <col min="9323" max="9327" width="2.5703125" style="997"/>
    <col min="9328" max="9328" width="0.7109375" style="997" customWidth="1"/>
    <col min="9329" max="9333" width="2.5703125" style="997"/>
    <col min="9334" max="9334" width="0.28515625" style="997" customWidth="1"/>
    <col min="9335" max="9339" width="2.5703125" style="997"/>
    <col min="9340" max="9340" width="1.140625" style="997" customWidth="1"/>
    <col min="9341" max="9345" width="2.5703125" style="997"/>
    <col min="9346" max="9346" width="0.85546875" style="997" customWidth="1"/>
    <col min="9347" max="9350" width="2.5703125" style="997"/>
    <col min="9351" max="9351" width="2.42578125" style="997" customWidth="1"/>
    <col min="9352" max="9353" width="0" style="997" hidden="1" customWidth="1"/>
    <col min="9354" max="9472" width="2.5703125" style="997"/>
    <col min="9473" max="9473" width="0.42578125" style="997" customWidth="1"/>
    <col min="9474" max="9474" width="2.5703125" style="997"/>
    <col min="9475" max="9475" width="1.7109375" style="997" customWidth="1"/>
    <col min="9476" max="9476" width="2.85546875" style="997" customWidth="1"/>
    <col min="9477" max="9477" width="1.7109375" style="997" customWidth="1"/>
    <col min="9478" max="9478" width="2.5703125" style="997"/>
    <col min="9479" max="9479" width="2.140625" style="997" customWidth="1"/>
    <col min="9480" max="9480" width="1.85546875" style="997" customWidth="1"/>
    <col min="9481" max="9481" width="2.5703125" style="997"/>
    <col min="9482" max="9482" width="1.140625" style="997" customWidth="1"/>
    <col min="9483" max="9483" width="1.7109375" style="997" customWidth="1"/>
    <col min="9484" max="9484" width="2.5703125" style="997"/>
    <col min="9485" max="9485" width="1.28515625" style="997" customWidth="1"/>
    <col min="9486" max="9507" width="2.5703125" style="997"/>
    <col min="9508" max="9508" width="2.28515625" style="997" customWidth="1"/>
    <col min="9509" max="9509" width="2.140625" style="997" customWidth="1"/>
    <col min="9510" max="9510" width="2.5703125" style="997"/>
    <col min="9511" max="9511" width="1.28515625" style="997" customWidth="1"/>
    <col min="9512" max="9517" width="2.5703125" style="997"/>
    <col min="9518" max="9518" width="1.140625" style="997" customWidth="1"/>
    <col min="9519" max="9533" width="2.5703125" style="997"/>
    <col min="9534" max="9534" width="0.7109375" style="997" customWidth="1"/>
    <col min="9535" max="9540" width="2.5703125" style="997"/>
    <col min="9541" max="9541" width="0.7109375" style="997" customWidth="1"/>
    <col min="9542" max="9553" width="0" style="997" hidden="1" customWidth="1"/>
    <col min="9554" max="9558" width="2.5703125" style="997"/>
    <col min="9559" max="9559" width="0.28515625" style="997" customWidth="1"/>
    <col min="9560" max="9563" width="2.5703125" style="997"/>
    <col min="9564" max="9564" width="2" style="997" customWidth="1"/>
    <col min="9565" max="9565" width="0" style="997" hidden="1" customWidth="1"/>
    <col min="9566" max="9566" width="1.28515625" style="997" customWidth="1"/>
    <col min="9567" max="9570" width="2.5703125" style="997"/>
    <col min="9571" max="9571" width="0.5703125" style="997" customWidth="1"/>
    <col min="9572" max="9572" width="0" style="997" hidden="1" customWidth="1"/>
    <col min="9573" max="9577" width="2.5703125" style="997"/>
    <col min="9578" max="9578" width="0.140625" style="997" customWidth="1"/>
    <col min="9579" max="9583" width="2.5703125" style="997"/>
    <col min="9584" max="9584" width="0.7109375" style="997" customWidth="1"/>
    <col min="9585" max="9589" width="2.5703125" style="997"/>
    <col min="9590" max="9590" width="0.28515625" style="997" customWidth="1"/>
    <col min="9591" max="9595" width="2.5703125" style="997"/>
    <col min="9596" max="9596" width="1.140625" style="997" customWidth="1"/>
    <col min="9597" max="9601" width="2.5703125" style="997"/>
    <col min="9602" max="9602" width="0.85546875" style="997" customWidth="1"/>
    <col min="9603" max="9606" width="2.5703125" style="997"/>
    <col min="9607" max="9607" width="2.42578125" style="997" customWidth="1"/>
    <col min="9608" max="9609" width="0" style="997" hidden="1" customWidth="1"/>
    <col min="9610" max="9728" width="2.5703125" style="997"/>
    <col min="9729" max="9729" width="0.42578125" style="997" customWidth="1"/>
    <col min="9730" max="9730" width="2.5703125" style="997"/>
    <col min="9731" max="9731" width="1.7109375" style="997" customWidth="1"/>
    <col min="9732" max="9732" width="2.85546875" style="997" customWidth="1"/>
    <col min="9733" max="9733" width="1.7109375" style="997" customWidth="1"/>
    <col min="9734" max="9734" width="2.5703125" style="997"/>
    <col min="9735" max="9735" width="2.140625" style="997" customWidth="1"/>
    <col min="9736" max="9736" width="1.85546875" style="997" customWidth="1"/>
    <col min="9737" max="9737" width="2.5703125" style="997"/>
    <col min="9738" max="9738" width="1.140625" style="997" customWidth="1"/>
    <col min="9739" max="9739" width="1.7109375" style="997" customWidth="1"/>
    <col min="9740" max="9740" width="2.5703125" style="997"/>
    <col min="9741" max="9741" width="1.28515625" style="997" customWidth="1"/>
    <col min="9742" max="9763" width="2.5703125" style="997"/>
    <col min="9764" max="9764" width="2.28515625" style="997" customWidth="1"/>
    <col min="9765" max="9765" width="2.140625" style="997" customWidth="1"/>
    <col min="9766" max="9766" width="2.5703125" style="997"/>
    <col min="9767" max="9767" width="1.28515625" style="997" customWidth="1"/>
    <col min="9768" max="9773" width="2.5703125" style="997"/>
    <col min="9774" max="9774" width="1.140625" style="997" customWidth="1"/>
    <col min="9775" max="9789" width="2.5703125" style="997"/>
    <col min="9790" max="9790" width="0.7109375" style="997" customWidth="1"/>
    <col min="9791" max="9796" width="2.5703125" style="997"/>
    <col min="9797" max="9797" width="0.7109375" style="997" customWidth="1"/>
    <col min="9798" max="9809" width="0" style="997" hidden="1" customWidth="1"/>
    <col min="9810" max="9814" width="2.5703125" style="997"/>
    <col min="9815" max="9815" width="0.28515625" style="997" customWidth="1"/>
    <col min="9816" max="9819" width="2.5703125" style="997"/>
    <col min="9820" max="9820" width="2" style="997" customWidth="1"/>
    <col min="9821" max="9821" width="0" style="997" hidden="1" customWidth="1"/>
    <col min="9822" max="9822" width="1.28515625" style="997" customWidth="1"/>
    <col min="9823" max="9826" width="2.5703125" style="997"/>
    <col min="9827" max="9827" width="0.5703125" style="997" customWidth="1"/>
    <col min="9828" max="9828" width="0" style="997" hidden="1" customWidth="1"/>
    <col min="9829" max="9833" width="2.5703125" style="997"/>
    <col min="9834" max="9834" width="0.140625" style="997" customWidth="1"/>
    <col min="9835" max="9839" width="2.5703125" style="997"/>
    <col min="9840" max="9840" width="0.7109375" style="997" customWidth="1"/>
    <col min="9841" max="9845" width="2.5703125" style="997"/>
    <col min="9846" max="9846" width="0.28515625" style="997" customWidth="1"/>
    <col min="9847" max="9851" width="2.5703125" style="997"/>
    <col min="9852" max="9852" width="1.140625" style="997" customWidth="1"/>
    <col min="9853" max="9857" width="2.5703125" style="997"/>
    <col min="9858" max="9858" width="0.85546875" style="997" customWidth="1"/>
    <col min="9859" max="9862" width="2.5703125" style="997"/>
    <col min="9863" max="9863" width="2.42578125" style="997" customWidth="1"/>
    <col min="9864" max="9865" width="0" style="997" hidden="1" customWidth="1"/>
    <col min="9866" max="9984" width="2.5703125" style="997"/>
    <col min="9985" max="9985" width="0.42578125" style="997" customWidth="1"/>
    <col min="9986" max="9986" width="2.5703125" style="997"/>
    <col min="9987" max="9987" width="1.7109375" style="997" customWidth="1"/>
    <col min="9988" max="9988" width="2.85546875" style="997" customWidth="1"/>
    <col min="9989" max="9989" width="1.7109375" style="997" customWidth="1"/>
    <col min="9990" max="9990" width="2.5703125" style="997"/>
    <col min="9991" max="9991" width="2.140625" style="997" customWidth="1"/>
    <col min="9992" max="9992" width="1.85546875" style="997" customWidth="1"/>
    <col min="9993" max="9993" width="2.5703125" style="997"/>
    <col min="9994" max="9994" width="1.140625" style="997" customWidth="1"/>
    <col min="9995" max="9995" width="1.7109375" style="997" customWidth="1"/>
    <col min="9996" max="9996" width="2.5703125" style="997"/>
    <col min="9997" max="9997" width="1.28515625" style="997" customWidth="1"/>
    <col min="9998" max="10019" width="2.5703125" style="997"/>
    <col min="10020" max="10020" width="2.28515625" style="997" customWidth="1"/>
    <col min="10021" max="10021" width="2.140625" style="997" customWidth="1"/>
    <col min="10022" max="10022" width="2.5703125" style="997"/>
    <col min="10023" max="10023" width="1.28515625" style="997" customWidth="1"/>
    <col min="10024" max="10029" width="2.5703125" style="997"/>
    <col min="10030" max="10030" width="1.140625" style="997" customWidth="1"/>
    <col min="10031" max="10045" width="2.5703125" style="997"/>
    <col min="10046" max="10046" width="0.7109375" style="997" customWidth="1"/>
    <col min="10047" max="10052" width="2.5703125" style="997"/>
    <col min="10053" max="10053" width="0.7109375" style="997" customWidth="1"/>
    <col min="10054" max="10065" width="0" style="997" hidden="1" customWidth="1"/>
    <col min="10066" max="10070" width="2.5703125" style="997"/>
    <col min="10071" max="10071" width="0.28515625" style="997" customWidth="1"/>
    <col min="10072" max="10075" width="2.5703125" style="997"/>
    <col min="10076" max="10076" width="2" style="997" customWidth="1"/>
    <col min="10077" max="10077" width="0" style="997" hidden="1" customWidth="1"/>
    <col min="10078" max="10078" width="1.28515625" style="997" customWidth="1"/>
    <col min="10079" max="10082" width="2.5703125" style="997"/>
    <col min="10083" max="10083" width="0.5703125" style="997" customWidth="1"/>
    <col min="10084" max="10084" width="0" style="997" hidden="1" customWidth="1"/>
    <col min="10085" max="10089" width="2.5703125" style="997"/>
    <col min="10090" max="10090" width="0.140625" style="997" customWidth="1"/>
    <col min="10091" max="10095" width="2.5703125" style="997"/>
    <col min="10096" max="10096" width="0.7109375" style="997" customWidth="1"/>
    <col min="10097" max="10101" width="2.5703125" style="997"/>
    <col min="10102" max="10102" width="0.28515625" style="997" customWidth="1"/>
    <col min="10103" max="10107" width="2.5703125" style="997"/>
    <col min="10108" max="10108" width="1.140625" style="997" customWidth="1"/>
    <col min="10109" max="10113" width="2.5703125" style="997"/>
    <col min="10114" max="10114" width="0.85546875" style="997" customWidth="1"/>
    <col min="10115" max="10118" width="2.5703125" style="997"/>
    <col min="10119" max="10119" width="2.42578125" style="997" customWidth="1"/>
    <col min="10120" max="10121" width="0" style="997" hidden="1" customWidth="1"/>
    <col min="10122" max="10240" width="2.5703125" style="997"/>
    <col min="10241" max="10241" width="0.42578125" style="997" customWidth="1"/>
    <col min="10242" max="10242" width="2.5703125" style="997"/>
    <col min="10243" max="10243" width="1.7109375" style="997" customWidth="1"/>
    <col min="10244" max="10244" width="2.85546875" style="997" customWidth="1"/>
    <col min="10245" max="10245" width="1.7109375" style="997" customWidth="1"/>
    <col min="10246" max="10246" width="2.5703125" style="997"/>
    <col min="10247" max="10247" width="2.140625" style="997" customWidth="1"/>
    <col min="10248" max="10248" width="1.85546875" style="997" customWidth="1"/>
    <col min="10249" max="10249" width="2.5703125" style="997"/>
    <col min="10250" max="10250" width="1.140625" style="997" customWidth="1"/>
    <col min="10251" max="10251" width="1.7109375" style="997" customWidth="1"/>
    <col min="10252" max="10252" width="2.5703125" style="997"/>
    <col min="10253" max="10253" width="1.28515625" style="997" customWidth="1"/>
    <col min="10254" max="10275" width="2.5703125" style="997"/>
    <col min="10276" max="10276" width="2.28515625" style="997" customWidth="1"/>
    <col min="10277" max="10277" width="2.140625" style="997" customWidth="1"/>
    <col min="10278" max="10278" width="2.5703125" style="997"/>
    <col min="10279" max="10279" width="1.28515625" style="997" customWidth="1"/>
    <col min="10280" max="10285" width="2.5703125" style="997"/>
    <col min="10286" max="10286" width="1.140625" style="997" customWidth="1"/>
    <col min="10287" max="10301" width="2.5703125" style="997"/>
    <col min="10302" max="10302" width="0.7109375" style="997" customWidth="1"/>
    <col min="10303" max="10308" width="2.5703125" style="997"/>
    <col min="10309" max="10309" width="0.7109375" style="997" customWidth="1"/>
    <col min="10310" max="10321" width="0" style="997" hidden="1" customWidth="1"/>
    <col min="10322" max="10326" width="2.5703125" style="997"/>
    <col min="10327" max="10327" width="0.28515625" style="997" customWidth="1"/>
    <col min="10328" max="10331" width="2.5703125" style="997"/>
    <col min="10332" max="10332" width="2" style="997" customWidth="1"/>
    <col min="10333" max="10333" width="0" style="997" hidden="1" customWidth="1"/>
    <col min="10334" max="10334" width="1.28515625" style="997" customWidth="1"/>
    <col min="10335" max="10338" width="2.5703125" style="997"/>
    <col min="10339" max="10339" width="0.5703125" style="997" customWidth="1"/>
    <col min="10340" max="10340" width="0" style="997" hidden="1" customWidth="1"/>
    <col min="10341" max="10345" width="2.5703125" style="997"/>
    <col min="10346" max="10346" width="0.140625" style="997" customWidth="1"/>
    <col min="10347" max="10351" width="2.5703125" style="997"/>
    <col min="10352" max="10352" width="0.7109375" style="997" customWidth="1"/>
    <col min="10353" max="10357" width="2.5703125" style="997"/>
    <col min="10358" max="10358" width="0.28515625" style="997" customWidth="1"/>
    <col min="10359" max="10363" width="2.5703125" style="997"/>
    <col min="10364" max="10364" width="1.140625" style="997" customWidth="1"/>
    <col min="10365" max="10369" width="2.5703125" style="997"/>
    <col min="10370" max="10370" width="0.85546875" style="997" customWidth="1"/>
    <col min="10371" max="10374" width="2.5703125" style="997"/>
    <col min="10375" max="10375" width="2.42578125" style="997" customWidth="1"/>
    <col min="10376" max="10377" width="0" style="997" hidden="1" customWidth="1"/>
    <col min="10378" max="10496" width="2.5703125" style="997"/>
    <col min="10497" max="10497" width="0.42578125" style="997" customWidth="1"/>
    <col min="10498" max="10498" width="2.5703125" style="997"/>
    <col min="10499" max="10499" width="1.7109375" style="997" customWidth="1"/>
    <col min="10500" max="10500" width="2.85546875" style="997" customWidth="1"/>
    <col min="10501" max="10501" width="1.7109375" style="997" customWidth="1"/>
    <col min="10502" max="10502" width="2.5703125" style="997"/>
    <col min="10503" max="10503" width="2.140625" style="997" customWidth="1"/>
    <col min="10504" max="10504" width="1.85546875" style="997" customWidth="1"/>
    <col min="10505" max="10505" width="2.5703125" style="997"/>
    <col min="10506" max="10506" width="1.140625" style="997" customWidth="1"/>
    <col min="10507" max="10507" width="1.7109375" style="997" customWidth="1"/>
    <col min="10508" max="10508" width="2.5703125" style="997"/>
    <col min="10509" max="10509" width="1.28515625" style="997" customWidth="1"/>
    <col min="10510" max="10531" width="2.5703125" style="997"/>
    <col min="10532" max="10532" width="2.28515625" style="997" customWidth="1"/>
    <col min="10533" max="10533" width="2.140625" style="997" customWidth="1"/>
    <col min="10534" max="10534" width="2.5703125" style="997"/>
    <col min="10535" max="10535" width="1.28515625" style="997" customWidth="1"/>
    <col min="10536" max="10541" width="2.5703125" style="997"/>
    <col min="10542" max="10542" width="1.140625" style="997" customWidth="1"/>
    <col min="10543" max="10557" width="2.5703125" style="997"/>
    <col min="10558" max="10558" width="0.7109375" style="997" customWidth="1"/>
    <col min="10559" max="10564" width="2.5703125" style="997"/>
    <col min="10565" max="10565" width="0.7109375" style="997" customWidth="1"/>
    <col min="10566" max="10577" width="0" style="997" hidden="1" customWidth="1"/>
    <col min="10578" max="10582" width="2.5703125" style="997"/>
    <col min="10583" max="10583" width="0.28515625" style="997" customWidth="1"/>
    <col min="10584" max="10587" width="2.5703125" style="997"/>
    <col min="10588" max="10588" width="2" style="997" customWidth="1"/>
    <col min="10589" max="10589" width="0" style="997" hidden="1" customWidth="1"/>
    <col min="10590" max="10590" width="1.28515625" style="997" customWidth="1"/>
    <col min="10591" max="10594" width="2.5703125" style="997"/>
    <col min="10595" max="10595" width="0.5703125" style="997" customWidth="1"/>
    <col min="10596" max="10596" width="0" style="997" hidden="1" customWidth="1"/>
    <col min="10597" max="10601" width="2.5703125" style="997"/>
    <col min="10602" max="10602" width="0.140625" style="997" customWidth="1"/>
    <col min="10603" max="10607" width="2.5703125" style="997"/>
    <col min="10608" max="10608" width="0.7109375" style="997" customWidth="1"/>
    <col min="10609" max="10613" width="2.5703125" style="997"/>
    <col min="10614" max="10614" width="0.28515625" style="997" customWidth="1"/>
    <col min="10615" max="10619" width="2.5703125" style="997"/>
    <col min="10620" max="10620" width="1.140625" style="997" customWidth="1"/>
    <col min="10621" max="10625" width="2.5703125" style="997"/>
    <col min="10626" max="10626" width="0.85546875" style="997" customWidth="1"/>
    <col min="10627" max="10630" width="2.5703125" style="997"/>
    <col min="10631" max="10631" width="2.42578125" style="997" customWidth="1"/>
    <col min="10632" max="10633" width="0" style="997" hidden="1" customWidth="1"/>
    <col min="10634" max="10752" width="2.5703125" style="997"/>
    <col min="10753" max="10753" width="0.42578125" style="997" customWidth="1"/>
    <col min="10754" max="10754" width="2.5703125" style="997"/>
    <col min="10755" max="10755" width="1.7109375" style="997" customWidth="1"/>
    <col min="10756" max="10756" width="2.85546875" style="997" customWidth="1"/>
    <col min="10757" max="10757" width="1.7109375" style="997" customWidth="1"/>
    <col min="10758" max="10758" width="2.5703125" style="997"/>
    <col min="10759" max="10759" width="2.140625" style="997" customWidth="1"/>
    <col min="10760" max="10760" width="1.85546875" style="997" customWidth="1"/>
    <col min="10761" max="10761" width="2.5703125" style="997"/>
    <col min="10762" max="10762" width="1.140625" style="997" customWidth="1"/>
    <col min="10763" max="10763" width="1.7109375" style="997" customWidth="1"/>
    <col min="10764" max="10764" width="2.5703125" style="997"/>
    <col min="10765" max="10765" width="1.28515625" style="997" customWidth="1"/>
    <col min="10766" max="10787" width="2.5703125" style="997"/>
    <col min="10788" max="10788" width="2.28515625" style="997" customWidth="1"/>
    <col min="10789" max="10789" width="2.140625" style="997" customWidth="1"/>
    <col min="10790" max="10790" width="2.5703125" style="997"/>
    <col min="10791" max="10791" width="1.28515625" style="997" customWidth="1"/>
    <col min="10792" max="10797" width="2.5703125" style="997"/>
    <col min="10798" max="10798" width="1.140625" style="997" customWidth="1"/>
    <col min="10799" max="10813" width="2.5703125" style="997"/>
    <col min="10814" max="10814" width="0.7109375" style="997" customWidth="1"/>
    <col min="10815" max="10820" width="2.5703125" style="997"/>
    <col min="10821" max="10821" width="0.7109375" style="997" customWidth="1"/>
    <col min="10822" max="10833" width="0" style="997" hidden="1" customWidth="1"/>
    <col min="10834" max="10838" width="2.5703125" style="997"/>
    <col min="10839" max="10839" width="0.28515625" style="997" customWidth="1"/>
    <col min="10840" max="10843" width="2.5703125" style="997"/>
    <col min="10844" max="10844" width="2" style="997" customWidth="1"/>
    <col min="10845" max="10845" width="0" style="997" hidden="1" customWidth="1"/>
    <col min="10846" max="10846" width="1.28515625" style="997" customWidth="1"/>
    <col min="10847" max="10850" width="2.5703125" style="997"/>
    <col min="10851" max="10851" width="0.5703125" style="997" customWidth="1"/>
    <col min="10852" max="10852" width="0" style="997" hidden="1" customWidth="1"/>
    <col min="10853" max="10857" width="2.5703125" style="997"/>
    <col min="10858" max="10858" width="0.140625" style="997" customWidth="1"/>
    <col min="10859" max="10863" width="2.5703125" style="997"/>
    <col min="10864" max="10864" width="0.7109375" style="997" customWidth="1"/>
    <col min="10865" max="10869" width="2.5703125" style="997"/>
    <col min="10870" max="10870" width="0.28515625" style="997" customWidth="1"/>
    <col min="10871" max="10875" width="2.5703125" style="997"/>
    <col min="10876" max="10876" width="1.140625" style="997" customWidth="1"/>
    <col min="10877" max="10881" width="2.5703125" style="997"/>
    <col min="10882" max="10882" width="0.85546875" style="997" customWidth="1"/>
    <col min="10883" max="10886" width="2.5703125" style="997"/>
    <col min="10887" max="10887" width="2.42578125" style="997" customWidth="1"/>
    <col min="10888" max="10889" width="0" style="997" hidden="1" customWidth="1"/>
    <col min="10890" max="11008" width="2.5703125" style="997"/>
    <col min="11009" max="11009" width="0.42578125" style="997" customWidth="1"/>
    <col min="11010" max="11010" width="2.5703125" style="997"/>
    <col min="11011" max="11011" width="1.7109375" style="997" customWidth="1"/>
    <col min="11012" max="11012" width="2.85546875" style="997" customWidth="1"/>
    <col min="11013" max="11013" width="1.7109375" style="997" customWidth="1"/>
    <col min="11014" max="11014" width="2.5703125" style="997"/>
    <col min="11015" max="11015" width="2.140625" style="997" customWidth="1"/>
    <col min="11016" max="11016" width="1.85546875" style="997" customWidth="1"/>
    <col min="11017" max="11017" width="2.5703125" style="997"/>
    <col min="11018" max="11018" width="1.140625" style="997" customWidth="1"/>
    <col min="11019" max="11019" width="1.7109375" style="997" customWidth="1"/>
    <col min="11020" max="11020" width="2.5703125" style="997"/>
    <col min="11021" max="11021" width="1.28515625" style="997" customWidth="1"/>
    <col min="11022" max="11043" width="2.5703125" style="997"/>
    <col min="11044" max="11044" width="2.28515625" style="997" customWidth="1"/>
    <col min="11045" max="11045" width="2.140625" style="997" customWidth="1"/>
    <col min="11046" max="11046" width="2.5703125" style="997"/>
    <col min="11047" max="11047" width="1.28515625" style="997" customWidth="1"/>
    <col min="11048" max="11053" width="2.5703125" style="997"/>
    <col min="11054" max="11054" width="1.140625" style="997" customWidth="1"/>
    <col min="11055" max="11069" width="2.5703125" style="997"/>
    <col min="11070" max="11070" width="0.7109375" style="997" customWidth="1"/>
    <col min="11071" max="11076" width="2.5703125" style="997"/>
    <col min="11077" max="11077" width="0.7109375" style="997" customWidth="1"/>
    <col min="11078" max="11089" width="0" style="997" hidden="1" customWidth="1"/>
    <col min="11090" max="11094" width="2.5703125" style="997"/>
    <col min="11095" max="11095" width="0.28515625" style="997" customWidth="1"/>
    <col min="11096" max="11099" width="2.5703125" style="997"/>
    <col min="11100" max="11100" width="2" style="997" customWidth="1"/>
    <col min="11101" max="11101" width="0" style="997" hidden="1" customWidth="1"/>
    <col min="11102" max="11102" width="1.28515625" style="997" customWidth="1"/>
    <col min="11103" max="11106" width="2.5703125" style="997"/>
    <col min="11107" max="11107" width="0.5703125" style="997" customWidth="1"/>
    <col min="11108" max="11108" width="0" style="997" hidden="1" customWidth="1"/>
    <col min="11109" max="11113" width="2.5703125" style="997"/>
    <col min="11114" max="11114" width="0.140625" style="997" customWidth="1"/>
    <col min="11115" max="11119" width="2.5703125" style="997"/>
    <col min="11120" max="11120" width="0.7109375" style="997" customWidth="1"/>
    <col min="11121" max="11125" width="2.5703125" style="997"/>
    <col min="11126" max="11126" width="0.28515625" style="997" customWidth="1"/>
    <col min="11127" max="11131" width="2.5703125" style="997"/>
    <col min="11132" max="11132" width="1.140625" style="997" customWidth="1"/>
    <col min="11133" max="11137" width="2.5703125" style="997"/>
    <col min="11138" max="11138" width="0.85546875" style="997" customWidth="1"/>
    <col min="11139" max="11142" width="2.5703125" style="997"/>
    <col min="11143" max="11143" width="2.42578125" style="997" customWidth="1"/>
    <col min="11144" max="11145" width="0" style="997" hidden="1" customWidth="1"/>
    <col min="11146" max="11264" width="2.5703125" style="997"/>
    <col min="11265" max="11265" width="0.42578125" style="997" customWidth="1"/>
    <col min="11266" max="11266" width="2.5703125" style="997"/>
    <col min="11267" max="11267" width="1.7109375" style="997" customWidth="1"/>
    <col min="11268" max="11268" width="2.85546875" style="997" customWidth="1"/>
    <col min="11269" max="11269" width="1.7109375" style="997" customWidth="1"/>
    <col min="11270" max="11270" width="2.5703125" style="997"/>
    <col min="11271" max="11271" width="2.140625" style="997" customWidth="1"/>
    <col min="11272" max="11272" width="1.85546875" style="997" customWidth="1"/>
    <col min="11273" max="11273" width="2.5703125" style="997"/>
    <col min="11274" max="11274" width="1.140625" style="997" customWidth="1"/>
    <col min="11275" max="11275" width="1.7109375" style="997" customWidth="1"/>
    <col min="11276" max="11276" width="2.5703125" style="997"/>
    <col min="11277" max="11277" width="1.28515625" style="997" customWidth="1"/>
    <col min="11278" max="11299" width="2.5703125" style="997"/>
    <col min="11300" max="11300" width="2.28515625" style="997" customWidth="1"/>
    <col min="11301" max="11301" width="2.140625" style="997" customWidth="1"/>
    <col min="11302" max="11302" width="2.5703125" style="997"/>
    <col min="11303" max="11303" width="1.28515625" style="997" customWidth="1"/>
    <col min="11304" max="11309" width="2.5703125" style="997"/>
    <col min="11310" max="11310" width="1.140625" style="997" customWidth="1"/>
    <col min="11311" max="11325" width="2.5703125" style="997"/>
    <col min="11326" max="11326" width="0.7109375" style="997" customWidth="1"/>
    <col min="11327" max="11332" width="2.5703125" style="997"/>
    <col min="11333" max="11333" width="0.7109375" style="997" customWidth="1"/>
    <col min="11334" max="11345" width="0" style="997" hidden="1" customWidth="1"/>
    <col min="11346" max="11350" width="2.5703125" style="997"/>
    <col min="11351" max="11351" width="0.28515625" style="997" customWidth="1"/>
    <col min="11352" max="11355" width="2.5703125" style="997"/>
    <col min="11356" max="11356" width="2" style="997" customWidth="1"/>
    <col min="11357" max="11357" width="0" style="997" hidden="1" customWidth="1"/>
    <col min="11358" max="11358" width="1.28515625" style="997" customWidth="1"/>
    <col min="11359" max="11362" width="2.5703125" style="997"/>
    <col min="11363" max="11363" width="0.5703125" style="997" customWidth="1"/>
    <col min="11364" max="11364" width="0" style="997" hidden="1" customWidth="1"/>
    <col min="11365" max="11369" width="2.5703125" style="997"/>
    <col min="11370" max="11370" width="0.140625" style="997" customWidth="1"/>
    <col min="11371" max="11375" width="2.5703125" style="997"/>
    <col min="11376" max="11376" width="0.7109375" style="997" customWidth="1"/>
    <col min="11377" max="11381" width="2.5703125" style="997"/>
    <col min="11382" max="11382" width="0.28515625" style="997" customWidth="1"/>
    <col min="11383" max="11387" width="2.5703125" style="997"/>
    <col min="11388" max="11388" width="1.140625" style="997" customWidth="1"/>
    <col min="11389" max="11393" width="2.5703125" style="997"/>
    <col min="11394" max="11394" width="0.85546875" style="997" customWidth="1"/>
    <col min="11395" max="11398" width="2.5703125" style="997"/>
    <col min="11399" max="11399" width="2.42578125" style="997" customWidth="1"/>
    <col min="11400" max="11401" width="0" style="997" hidden="1" customWidth="1"/>
    <col min="11402" max="11520" width="2.5703125" style="997"/>
    <col min="11521" max="11521" width="0.42578125" style="997" customWidth="1"/>
    <col min="11522" max="11522" width="2.5703125" style="997"/>
    <col min="11523" max="11523" width="1.7109375" style="997" customWidth="1"/>
    <col min="11524" max="11524" width="2.85546875" style="997" customWidth="1"/>
    <col min="11525" max="11525" width="1.7109375" style="997" customWidth="1"/>
    <col min="11526" max="11526" width="2.5703125" style="997"/>
    <col min="11527" max="11527" width="2.140625" style="997" customWidth="1"/>
    <col min="11528" max="11528" width="1.85546875" style="997" customWidth="1"/>
    <col min="11529" max="11529" width="2.5703125" style="997"/>
    <col min="11530" max="11530" width="1.140625" style="997" customWidth="1"/>
    <col min="11531" max="11531" width="1.7109375" style="997" customWidth="1"/>
    <col min="11532" max="11532" width="2.5703125" style="997"/>
    <col min="11533" max="11533" width="1.28515625" style="997" customWidth="1"/>
    <col min="11534" max="11555" width="2.5703125" style="997"/>
    <col min="11556" max="11556" width="2.28515625" style="997" customWidth="1"/>
    <col min="11557" max="11557" width="2.140625" style="997" customWidth="1"/>
    <col min="11558" max="11558" width="2.5703125" style="997"/>
    <col min="11559" max="11559" width="1.28515625" style="997" customWidth="1"/>
    <col min="11560" max="11565" width="2.5703125" style="997"/>
    <col min="11566" max="11566" width="1.140625" style="997" customWidth="1"/>
    <col min="11567" max="11581" width="2.5703125" style="997"/>
    <col min="11582" max="11582" width="0.7109375" style="997" customWidth="1"/>
    <col min="11583" max="11588" width="2.5703125" style="997"/>
    <col min="11589" max="11589" width="0.7109375" style="997" customWidth="1"/>
    <col min="11590" max="11601" width="0" style="997" hidden="1" customWidth="1"/>
    <col min="11602" max="11606" width="2.5703125" style="997"/>
    <col min="11607" max="11607" width="0.28515625" style="997" customWidth="1"/>
    <col min="11608" max="11611" width="2.5703125" style="997"/>
    <col min="11612" max="11612" width="2" style="997" customWidth="1"/>
    <col min="11613" max="11613" width="0" style="997" hidden="1" customWidth="1"/>
    <col min="11614" max="11614" width="1.28515625" style="997" customWidth="1"/>
    <col min="11615" max="11618" width="2.5703125" style="997"/>
    <col min="11619" max="11619" width="0.5703125" style="997" customWidth="1"/>
    <col min="11620" max="11620" width="0" style="997" hidden="1" customWidth="1"/>
    <col min="11621" max="11625" width="2.5703125" style="997"/>
    <col min="11626" max="11626" width="0.140625" style="997" customWidth="1"/>
    <col min="11627" max="11631" width="2.5703125" style="997"/>
    <col min="11632" max="11632" width="0.7109375" style="997" customWidth="1"/>
    <col min="11633" max="11637" width="2.5703125" style="997"/>
    <col min="11638" max="11638" width="0.28515625" style="997" customWidth="1"/>
    <col min="11639" max="11643" width="2.5703125" style="997"/>
    <col min="11644" max="11644" width="1.140625" style="997" customWidth="1"/>
    <col min="11645" max="11649" width="2.5703125" style="997"/>
    <col min="11650" max="11650" width="0.85546875" style="997" customWidth="1"/>
    <col min="11651" max="11654" width="2.5703125" style="997"/>
    <col min="11655" max="11655" width="2.42578125" style="997" customWidth="1"/>
    <col min="11656" max="11657" width="0" style="997" hidden="1" customWidth="1"/>
    <col min="11658" max="11776" width="2.5703125" style="997"/>
    <col min="11777" max="11777" width="0.42578125" style="997" customWidth="1"/>
    <col min="11778" max="11778" width="2.5703125" style="997"/>
    <col min="11779" max="11779" width="1.7109375" style="997" customWidth="1"/>
    <col min="11780" max="11780" width="2.85546875" style="997" customWidth="1"/>
    <col min="11781" max="11781" width="1.7109375" style="997" customWidth="1"/>
    <col min="11782" max="11782" width="2.5703125" style="997"/>
    <col min="11783" max="11783" width="2.140625" style="997" customWidth="1"/>
    <col min="11784" max="11784" width="1.85546875" style="997" customWidth="1"/>
    <col min="11785" max="11785" width="2.5703125" style="997"/>
    <col min="11786" max="11786" width="1.140625" style="997" customWidth="1"/>
    <col min="11787" max="11787" width="1.7109375" style="997" customWidth="1"/>
    <col min="11788" max="11788" width="2.5703125" style="997"/>
    <col min="11789" max="11789" width="1.28515625" style="997" customWidth="1"/>
    <col min="11790" max="11811" width="2.5703125" style="997"/>
    <col min="11812" max="11812" width="2.28515625" style="997" customWidth="1"/>
    <col min="11813" max="11813" width="2.140625" style="997" customWidth="1"/>
    <col min="11814" max="11814" width="2.5703125" style="997"/>
    <col min="11815" max="11815" width="1.28515625" style="997" customWidth="1"/>
    <col min="11816" max="11821" width="2.5703125" style="997"/>
    <col min="11822" max="11822" width="1.140625" style="997" customWidth="1"/>
    <col min="11823" max="11837" width="2.5703125" style="997"/>
    <col min="11838" max="11838" width="0.7109375" style="997" customWidth="1"/>
    <col min="11839" max="11844" width="2.5703125" style="997"/>
    <col min="11845" max="11845" width="0.7109375" style="997" customWidth="1"/>
    <col min="11846" max="11857" width="0" style="997" hidden="1" customWidth="1"/>
    <col min="11858" max="11862" width="2.5703125" style="997"/>
    <col min="11863" max="11863" width="0.28515625" style="997" customWidth="1"/>
    <col min="11864" max="11867" width="2.5703125" style="997"/>
    <col min="11868" max="11868" width="2" style="997" customWidth="1"/>
    <col min="11869" max="11869" width="0" style="997" hidden="1" customWidth="1"/>
    <col min="11870" max="11870" width="1.28515625" style="997" customWidth="1"/>
    <col min="11871" max="11874" width="2.5703125" style="997"/>
    <col min="11875" max="11875" width="0.5703125" style="997" customWidth="1"/>
    <col min="11876" max="11876" width="0" style="997" hidden="1" customWidth="1"/>
    <col min="11877" max="11881" width="2.5703125" style="997"/>
    <col min="11882" max="11882" width="0.140625" style="997" customWidth="1"/>
    <col min="11883" max="11887" width="2.5703125" style="997"/>
    <col min="11888" max="11888" width="0.7109375" style="997" customWidth="1"/>
    <col min="11889" max="11893" width="2.5703125" style="997"/>
    <col min="11894" max="11894" width="0.28515625" style="997" customWidth="1"/>
    <col min="11895" max="11899" width="2.5703125" style="997"/>
    <col min="11900" max="11900" width="1.140625" style="997" customWidth="1"/>
    <col min="11901" max="11905" width="2.5703125" style="997"/>
    <col min="11906" max="11906" width="0.85546875" style="997" customWidth="1"/>
    <col min="11907" max="11910" width="2.5703125" style="997"/>
    <col min="11911" max="11911" width="2.42578125" style="997" customWidth="1"/>
    <col min="11912" max="11913" width="0" style="997" hidden="1" customWidth="1"/>
    <col min="11914" max="12032" width="2.5703125" style="997"/>
    <col min="12033" max="12033" width="0.42578125" style="997" customWidth="1"/>
    <col min="12034" max="12034" width="2.5703125" style="997"/>
    <col min="12035" max="12035" width="1.7109375" style="997" customWidth="1"/>
    <col min="12036" max="12036" width="2.85546875" style="997" customWidth="1"/>
    <col min="12037" max="12037" width="1.7109375" style="997" customWidth="1"/>
    <col min="12038" max="12038" width="2.5703125" style="997"/>
    <col min="12039" max="12039" width="2.140625" style="997" customWidth="1"/>
    <col min="12040" max="12040" width="1.85546875" style="997" customWidth="1"/>
    <col min="12041" max="12041" width="2.5703125" style="997"/>
    <col min="12042" max="12042" width="1.140625" style="997" customWidth="1"/>
    <col min="12043" max="12043" width="1.7109375" style="997" customWidth="1"/>
    <col min="12044" max="12044" width="2.5703125" style="997"/>
    <col min="12045" max="12045" width="1.28515625" style="997" customWidth="1"/>
    <col min="12046" max="12067" width="2.5703125" style="997"/>
    <col min="12068" max="12068" width="2.28515625" style="997" customWidth="1"/>
    <col min="12069" max="12069" width="2.140625" style="997" customWidth="1"/>
    <col min="12070" max="12070" width="2.5703125" style="997"/>
    <col min="12071" max="12071" width="1.28515625" style="997" customWidth="1"/>
    <col min="12072" max="12077" width="2.5703125" style="997"/>
    <col min="12078" max="12078" width="1.140625" style="997" customWidth="1"/>
    <col min="12079" max="12093" width="2.5703125" style="997"/>
    <col min="12094" max="12094" width="0.7109375" style="997" customWidth="1"/>
    <col min="12095" max="12100" width="2.5703125" style="997"/>
    <col min="12101" max="12101" width="0.7109375" style="997" customWidth="1"/>
    <col min="12102" max="12113" width="0" style="997" hidden="1" customWidth="1"/>
    <col min="12114" max="12118" width="2.5703125" style="997"/>
    <col min="12119" max="12119" width="0.28515625" style="997" customWidth="1"/>
    <col min="12120" max="12123" width="2.5703125" style="997"/>
    <col min="12124" max="12124" width="2" style="997" customWidth="1"/>
    <col min="12125" max="12125" width="0" style="997" hidden="1" customWidth="1"/>
    <col min="12126" max="12126" width="1.28515625" style="997" customWidth="1"/>
    <col min="12127" max="12130" width="2.5703125" style="997"/>
    <col min="12131" max="12131" width="0.5703125" style="997" customWidth="1"/>
    <col min="12132" max="12132" width="0" style="997" hidden="1" customWidth="1"/>
    <col min="12133" max="12137" width="2.5703125" style="997"/>
    <col min="12138" max="12138" width="0.140625" style="997" customWidth="1"/>
    <col min="12139" max="12143" width="2.5703125" style="997"/>
    <col min="12144" max="12144" width="0.7109375" style="997" customWidth="1"/>
    <col min="12145" max="12149" width="2.5703125" style="997"/>
    <col min="12150" max="12150" width="0.28515625" style="997" customWidth="1"/>
    <col min="12151" max="12155" width="2.5703125" style="997"/>
    <col min="12156" max="12156" width="1.140625" style="997" customWidth="1"/>
    <col min="12157" max="12161" width="2.5703125" style="997"/>
    <col min="12162" max="12162" width="0.85546875" style="997" customWidth="1"/>
    <col min="12163" max="12166" width="2.5703125" style="997"/>
    <col min="12167" max="12167" width="2.42578125" style="997" customWidth="1"/>
    <col min="12168" max="12169" width="0" style="997" hidden="1" customWidth="1"/>
    <col min="12170" max="12288" width="2.5703125" style="997"/>
    <col min="12289" max="12289" width="0.42578125" style="997" customWidth="1"/>
    <col min="12290" max="12290" width="2.5703125" style="997"/>
    <col min="12291" max="12291" width="1.7109375" style="997" customWidth="1"/>
    <col min="12292" max="12292" width="2.85546875" style="997" customWidth="1"/>
    <col min="12293" max="12293" width="1.7109375" style="997" customWidth="1"/>
    <col min="12294" max="12294" width="2.5703125" style="997"/>
    <col min="12295" max="12295" width="2.140625" style="997" customWidth="1"/>
    <col min="12296" max="12296" width="1.85546875" style="997" customWidth="1"/>
    <col min="12297" max="12297" width="2.5703125" style="997"/>
    <col min="12298" max="12298" width="1.140625" style="997" customWidth="1"/>
    <col min="12299" max="12299" width="1.7109375" style="997" customWidth="1"/>
    <col min="12300" max="12300" width="2.5703125" style="997"/>
    <col min="12301" max="12301" width="1.28515625" style="997" customWidth="1"/>
    <col min="12302" max="12323" width="2.5703125" style="997"/>
    <col min="12324" max="12324" width="2.28515625" style="997" customWidth="1"/>
    <col min="12325" max="12325" width="2.140625" style="997" customWidth="1"/>
    <col min="12326" max="12326" width="2.5703125" style="997"/>
    <col min="12327" max="12327" width="1.28515625" style="997" customWidth="1"/>
    <col min="12328" max="12333" width="2.5703125" style="997"/>
    <col min="12334" max="12334" width="1.140625" style="997" customWidth="1"/>
    <col min="12335" max="12349" width="2.5703125" style="997"/>
    <col min="12350" max="12350" width="0.7109375" style="997" customWidth="1"/>
    <col min="12351" max="12356" width="2.5703125" style="997"/>
    <col min="12357" max="12357" width="0.7109375" style="997" customWidth="1"/>
    <col min="12358" max="12369" width="0" style="997" hidden="1" customWidth="1"/>
    <col min="12370" max="12374" width="2.5703125" style="997"/>
    <col min="12375" max="12375" width="0.28515625" style="997" customWidth="1"/>
    <col min="12376" max="12379" width="2.5703125" style="997"/>
    <col min="12380" max="12380" width="2" style="997" customWidth="1"/>
    <col min="12381" max="12381" width="0" style="997" hidden="1" customWidth="1"/>
    <col min="12382" max="12382" width="1.28515625" style="997" customWidth="1"/>
    <col min="12383" max="12386" width="2.5703125" style="997"/>
    <col min="12387" max="12387" width="0.5703125" style="997" customWidth="1"/>
    <col min="12388" max="12388" width="0" style="997" hidden="1" customWidth="1"/>
    <col min="12389" max="12393" width="2.5703125" style="997"/>
    <col min="12394" max="12394" width="0.140625" style="997" customWidth="1"/>
    <col min="12395" max="12399" width="2.5703125" style="997"/>
    <col min="12400" max="12400" width="0.7109375" style="997" customWidth="1"/>
    <col min="12401" max="12405" width="2.5703125" style="997"/>
    <col min="12406" max="12406" width="0.28515625" style="997" customWidth="1"/>
    <col min="12407" max="12411" width="2.5703125" style="997"/>
    <col min="12412" max="12412" width="1.140625" style="997" customWidth="1"/>
    <col min="12413" max="12417" width="2.5703125" style="997"/>
    <col min="12418" max="12418" width="0.85546875" style="997" customWidth="1"/>
    <col min="12419" max="12422" width="2.5703125" style="997"/>
    <col min="12423" max="12423" width="2.42578125" style="997" customWidth="1"/>
    <col min="12424" max="12425" width="0" style="997" hidden="1" customWidth="1"/>
    <col min="12426" max="12544" width="2.5703125" style="997"/>
    <col min="12545" max="12545" width="0.42578125" style="997" customWidth="1"/>
    <col min="12546" max="12546" width="2.5703125" style="997"/>
    <col min="12547" max="12547" width="1.7109375" style="997" customWidth="1"/>
    <col min="12548" max="12548" width="2.85546875" style="997" customWidth="1"/>
    <col min="12549" max="12549" width="1.7109375" style="997" customWidth="1"/>
    <col min="12550" max="12550" width="2.5703125" style="997"/>
    <col min="12551" max="12551" width="2.140625" style="997" customWidth="1"/>
    <col min="12552" max="12552" width="1.85546875" style="997" customWidth="1"/>
    <col min="12553" max="12553" width="2.5703125" style="997"/>
    <col min="12554" max="12554" width="1.140625" style="997" customWidth="1"/>
    <col min="12555" max="12555" width="1.7109375" style="997" customWidth="1"/>
    <col min="12556" max="12556" width="2.5703125" style="997"/>
    <col min="12557" max="12557" width="1.28515625" style="997" customWidth="1"/>
    <col min="12558" max="12579" width="2.5703125" style="997"/>
    <col min="12580" max="12580" width="2.28515625" style="997" customWidth="1"/>
    <col min="12581" max="12581" width="2.140625" style="997" customWidth="1"/>
    <col min="12582" max="12582" width="2.5703125" style="997"/>
    <col min="12583" max="12583" width="1.28515625" style="997" customWidth="1"/>
    <col min="12584" max="12589" width="2.5703125" style="997"/>
    <col min="12590" max="12590" width="1.140625" style="997" customWidth="1"/>
    <col min="12591" max="12605" width="2.5703125" style="997"/>
    <col min="12606" max="12606" width="0.7109375" style="997" customWidth="1"/>
    <col min="12607" max="12612" width="2.5703125" style="997"/>
    <col min="12613" max="12613" width="0.7109375" style="997" customWidth="1"/>
    <col min="12614" max="12625" width="0" style="997" hidden="1" customWidth="1"/>
    <col min="12626" max="12630" width="2.5703125" style="997"/>
    <col min="12631" max="12631" width="0.28515625" style="997" customWidth="1"/>
    <col min="12632" max="12635" width="2.5703125" style="997"/>
    <col min="12636" max="12636" width="2" style="997" customWidth="1"/>
    <col min="12637" max="12637" width="0" style="997" hidden="1" customWidth="1"/>
    <col min="12638" max="12638" width="1.28515625" style="997" customWidth="1"/>
    <col min="12639" max="12642" width="2.5703125" style="997"/>
    <col min="12643" max="12643" width="0.5703125" style="997" customWidth="1"/>
    <col min="12644" max="12644" width="0" style="997" hidden="1" customWidth="1"/>
    <col min="12645" max="12649" width="2.5703125" style="997"/>
    <col min="12650" max="12650" width="0.140625" style="997" customWidth="1"/>
    <col min="12651" max="12655" width="2.5703125" style="997"/>
    <col min="12656" max="12656" width="0.7109375" style="997" customWidth="1"/>
    <col min="12657" max="12661" width="2.5703125" style="997"/>
    <col min="12662" max="12662" width="0.28515625" style="997" customWidth="1"/>
    <col min="12663" max="12667" width="2.5703125" style="997"/>
    <col min="12668" max="12668" width="1.140625" style="997" customWidth="1"/>
    <col min="12669" max="12673" width="2.5703125" style="997"/>
    <col min="12674" max="12674" width="0.85546875" style="997" customWidth="1"/>
    <col min="12675" max="12678" width="2.5703125" style="997"/>
    <col min="12679" max="12679" width="2.42578125" style="997" customWidth="1"/>
    <col min="12680" max="12681" width="0" style="997" hidden="1" customWidth="1"/>
    <col min="12682" max="12800" width="2.5703125" style="997"/>
    <col min="12801" max="12801" width="0.42578125" style="997" customWidth="1"/>
    <col min="12802" max="12802" width="2.5703125" style="997"/>
    <col min="12803" max="12803" width="1.7109375" style="997" customWidth="1"/>
    <col min="12804" max="12804" width="2.85546875" style="997" customWidth="1"/>
    <col min="12805" max="12805" width="1.7109375" style="997" customWidth="1"/>
    <col min="12806" max="12806" width="2.5703125" style="997"/>
    <col min="12807" max="12807" width="2.140625" style="997" customWidth="1"/>
    <col min="12808" max="12808" width="1.85546875" style="997" customWidth="1"/>
    <col min="12809" max="12809" width="2.5703125" style="997"/>
    <col min="12810" max="12810" width="1.140625" style="997" customWidth="1"/>
    <col min="12811" max="12811" width="1.7109375" style="997" customWidth="1"/>
    <col min="12812" max="12812" width="2.5703125" style="997"/>
    <col min="12813" max="12813" width="1.28515625" style="997" customWidth="1"/>
    <col min="12814" max="12835" width="2.5703125" style="997"/>
    <col min="12836" max="12836" width="2.28515625" style="997" customWidth="1"/>
    <col min="12837" max="12837" width="2.140625" style="997" customWidth="1"/>
    <col min="12838" max="12838" width="2.5703125" style="997"/>
    <col min="12839" max="12839" width="1.28515625" style="997" customWidth="1"/>
    <col min="12840" max="12845" width="2.5703125" style="997"/>
    <col min="12846" max="12846" width="1.140625" style="997" customWidth="1"/>
    <col min="12847" max="12861" width="2.5703125" style="997"/>
    <col min="12862" max="12862" width="0.7109375" style="997" customWidth="1"/>
    <col min="12863" max="12868" width="2.5703125" style="997"/>
    <col min="12869" max="12869" width="0.7109375" style="997" customWidth="1"/>
    <col min="12870" max="12881" width="0" style="997" hidden="1" customWidth="1"/>
    <col min="12882" max="12886" width="2.5703125" style="997"/>
    <col min="12887" max="12887" width="0.28515625" style="997" customWidth="1"/>
    <col min="12888" max="12891" width="2.5703125" style="997"/>
    <col min="12892" max="12892" width="2" style="997" customWidth="1"/>
    <col min="12893" max="12893" width="0" style="997" hidden="1" customWidth="1"/>
    <col min="12894" max="12894" width="1.28515625" style="997" customWidth="1"/>
    <col min="12895" max="12898" width="2.5703125" style="997"/>
    <col min="12899" max="12899" width="0.5703125" style="997" customWidth="1"/>
    <col min="12900" max="12900" width="0" style="997" hidden="1" customWidth="1"/>
    <col min="12901" max="12905" width="2.5703125" style="997"/>
    <col min="12906" max="12906" width="0.140625" style="997" customWidth="1"/>
    <col min="12907" max="12911" width="2.5703125" style="997"/>
    <col min="12912" max="12912" width="0.7109375" style="997" customWidth="1"/>
    <col min="12913" max="12917" width="2.5703125" style="997"/>
    <col min="12918" max="12918" width="0.28515625" style="997" customWidth="1"/>
    <col min="12919" max="12923" width="2.5703125" style="997"/>
    <col min="12924" max="12924" width="1.140625" style="997" customWidth="1"/>
    <col min="12925" max="12929" width="2.5703125" style="997"/>
    <col min="12930" max="12930" width="0.85546875" style="997" customWidth="1"/>
    <col min="12931" max="12934" width="2.5703125" style="997"/>
    <col min="12935" max="12935" width="2.42578125" style="997" customWidth="1"/>
    <col min="12936" max="12937" width="0" style="997" hidden="1" customWidth="1"/>
    <col min="12938" max="13056" width="2.5703125" style="997"/>
    <col min="13057" max="13057" width="0.42578125" style="997" customWidth="1"/>
    <col min="13058" max="13058" width="2.5703125" style="997"/>
    <col min="13059" max="13059" width="1.7109375" style="997" customWidth="1"/>
    <col min="13060" max="13060" width="2.85546875" style="997" customWidth="1"/>
    <col min="13061" max="13061" width="1.7109375" style="997" customWidth="1"/>
    <col min="13062" max="13062" width="2.5703125" style="997"/>
    <col min="13063" max="13063" width="2.140625" style="997" customWidth="1"/>
    <col min="13064" max="13064" width="1.85546875" style="997" customWidth="1"/>
    <col min="13065" max="13065" width="2.5703125" style="997"/>
    <col min="13066" max="13066" width="1.140625" style="997" customWidth="1"/>
    <col min="13067" max="13067" width="1.7109375" style="997" customWidth="1"/>
    <col min="13068" max="13068" width="2.5703125" style="997"/>
    <col min="13069" max="13069" width="1.28515625" style="997" customWidth="1"/>
    <col min="13070" max="13091" width="2.5703125" style="997"/>
    <col min="13092" max="13092" width="2.28515625" style="997" customWidth="1"/>
    <col min="13093" max="13093" width="2.140625" style="997" customWidth="1"/>
    <col min="13094" max="13094" width="2.5703125" style="997"/>
    <col min="13095" max="13095" width="1.28515625" style="997" customWidth="1"/>
    <col min="13096" max="13101" width="2.5703125" style="997"/>
    <col min="13102" max="13102" width="1.140625" style="997" customWidth="1"/>
    <col min="13103" max="13117" width="2.5703125" style="997"/>
    <col min="13118" max="13118" width="0.7109375" style="997" customWidth="1"/>
    <col min="13119" max="13124" width="2.5703125" style="997"/>
    <col min="13125" max="13125" width="0.7109375" style="997" customWidth="1"/>
    <col min="13126" max="13137" width="0" style="997" hidden="1" customWidth="1"/>
    <col min="13138" max="13142" width="2.5703125" style="997"/>
    <col min="13143" max="13143" width="0.28515625" style="997" customWidth="1"/>
    <col min="13144" max="13147" width="2.5703125" style="997"/>
    <col min="13148" max="13148" width="2" style="997" customWidth="1"/>
    <col min="13149" max="13149" width="0" style="997" hidden="1" customWidth="1"/>
    <col min="13150" max="13150" width="1.28515625" style="997" customWidth="1"/>
    <col min="13151" max="13154" width="2.5703125" style="997"/>
    <col min="13155" max="13155" width="0.5703125" style="997" customWidth="1"/>
    <col min="13156" max="13156" width="0" style="997" hidden="1" customWidth="1"/>
    <col min="13157" max="13161" width="2.5703125" style="997"/>
    <col min="13162" max="13162" width="0.140625" style="997" customWidth="1"/>
    <col min="13163" max="13167" width="2.5703125" style="997"/>
    <col min="13168" max="13168" width="0.7109375" style="997" customWidth="1"/>
    <col min="13169" max="13173" width="2.5703125" style="997"/>
    <col min="13174" max="13174" width="0.28515625" style="997" customWidth="1"/>
    <col min="13175" max="13179" width="2.5703125" style="997"/>
    <col min="13180" max="13180" width="1.140625" style="997" customWidth="1"/>
    <col min="13181" max="13185" width="2.5703125" style="997"/>
    <col min="13186" max="13186" width="0.85546875" style="997" customWidth="1"/>
    <col min="13187" max="13190" width="2.5703125" style="997"/>
    <col min="13191" max="13191" width="2.42578125" style="997" customWidth="1"/>
    <col min="13192" max="13193" width="0" style="997" hidden="1" customWidth="1"/>
    <col min="13194" max="13312" width="2.5703125" style="997"/>
    <col min="13313" max="13313" width="0.42578125" style="997" customWidth="1"/>
    <col min="13314" max="13314" width="2.5703125" style="997"/>
    <col min="13315" max="13315" width="1.7109375" style="997" customWidth="1"/>
    <col min="13316" max="13316" width="2.85546875" style="997" customWidth="1"/>
    <col min="13317" max="13317" width="1.7109375" style="997" customWidth="1"/>
    <col min="13318" max="13318" width="2.5703125" style="997"/>
    <col min="13319" max="13319" width="2.140625" style="997" customWidth="1"/>
    <col min="13320" max="13320" width="1.85546875" style="997" customWidth="1"/>
    <col min="13321" max="13321" width="2.5703125" style="997"/>
    <col min="13322" max="13322" width="1.140625" style="997" customWidth="1"/>
    <col min="13323" max="13323" width="1.7109375" style="997" customWidth="1"/>
    <col min="13324" max="13324" width="2.5703125" style="997"/>
    <col min="13325" max="13325" width="1.28515625" style="997" customWidth="1"/>
    <col min="13326" max="13347" width="2.5703125" style="997"/>
    <col min="13348" max="13348" width="2.28515625" style="997" customWidth="1"/>
    <col min="13349" max="13349" width="2.140625" style="997" customWidth="1"/>
    <col min="13350" max="13350" width="2.5703125" style="997"/>
    <col min="13351" max="13351" width="1.28515625" style="997" customWidth="1"/>
    <col min="13352" max="13357" width="2.5703125" style="997"/>
    <col min="13358" max="13358" width="1.140625" style="997" customWidth="1"/>
    <col min="13359" max="13373" width="2.5703125" style="997"/>
    <col min="13374" max="13374" width="0.7109375" style="997" customWidth="1"/>
    <col min="13375" max="13380" width="2.5703125" style="997"/>
    <col min="13381" max="13381" width="0.7109375" style="997" customWidth="1"/>
    <col min="13382" max="13393" width="0" style="997" hidden="1" customWidth="1"/>
    <col min="13394" max="13398" width="2.5703125" style="997"/>
    <col min="13399" max="13399" width="0.28515625" style="997" customWidth="1"/>
    <col min="13400" max="13403" width="2.5703125" style="997"/>
    <col min="13404" max="13404" width="2" style="997" customWidth="1"/>
    <col min="13405" max="13405" width="0" style="997" hidden="1" customWidth="1"/>
    <col min="13406" max="13406" width="1.28515625" style="997" customWidth="1"/>
    <col min="13407" max="13410" width="2.5703125" style="997"/>
    <col min="13411" max="13411" width="0.5703125" style="997" customWidth="1"/>
    <col min="13412" max="13412" width="0" style="997" hidden="1" customWidth="1"/>
    <col min="13413" max="13417" width="2.5703125" style="997"/>
    <col min="13418" max="13418" width="0.140625" style="997" customWidth="1"/>
    <col min="13419" max="13423" width="2.5703125" style="997"/>
    <col min="13424" max="13424" width="0.7109375" style="997" customWidth="1"/>
    <col min="13425" max="13429" width="2.5703125" style="997"/>
    <col min="13430" max="13430" width="0.28515625" style="997" customWidth="1"/>
    <col min="13431" max="13435" width="2.5703125" style="997"/>
    <col min="13436" max="13436" width="1.140625" style="997" customWidth="1"/>
    <col min="13437" max="13441" width="2.5703125" style="997"/>
    <col min="13442" max="13442" width="0.85546875" style="997" customWidth="1"/>
    <col min="13443" max="13446" width="2.5703125" style="997"/>
    <col min="13447" max="13447" width="2.42578125" style="997" customWidth="1"/>
    <col min="13448" max="13449" width="0" style="997" hidden="1" customWidth="1"/>
    <col min="13450" max="13568" width="2.5703125" style="997"/>
    <col min="13569" max="13569" width="0.42578125" style="997" customWidth="1"/>
    <col min="13570" max="13570" width="2.5703125" style="997"/>
    <col min="13571" max="13571" width="1.7109375" style="997" customWidth="1"/>
    <col min="13572" max="13572" width="2.85546875" style="997" customWidth="1"/>
    <col min="13573" max="13573" width="1.7109375" style="997" customWidth="1"/>
    <col min="13574" max="13574" width="2.5703125" style="997"/>
    <col min="13575" max="13575" width="2.140625" style="997" customWidth="1"/>
    <col min="13576" max="13576" width="1.85546875" style="997" customWidth="1"/>
    <col min="13577" max="13577" width="2.5703125" style="997"/>
    <col min="13578" max="13578" width="1.140625" style="997" customWidth="1"/>
    <col min="13579" max="13579" width="1.7109375" style="997" customWidth="1"/>
    <col min="13580" max="13580" width="2.5703125" style="997"/>
    <col min="13581" max="13581" width="1.28515625" style="997" customWidth="1"/>
    <col min="13582" max="13603" width="2.5703125" style="997"/>
    <col min="13604" max="13604" width="2.28515625" style="997" customWidth="1"/>
    <col min="13605" max="13605" width="2.140625" style="997" customWidth="1"/>
    <col min="13606" max="13606" width="2.5703125" style="997"/>
    <col min="13607" max="13607" width="1.28515625" style="997" customWidth="1"/>
    <col min="13608" max="13613" width="2.5703125" style="997"/>
    <col min="13614" max="13614" width="1.140625" style="997" customWidth="1"/>
    <col min="13615" max="13629" width="2.5703125" style="997"/>
    <col min="13630" max="13630" width="0.7109375" style="997" customWidth="1"/>
    <col min="13631" max="13636" width="2.5703125" style="997"/>
    <col min="13637" max="13637" width="0.7109375" style="997" customWidth="1"/>
    <col min="13638" max="13649" width="0" style="997" hidden="1" customWidth="1"/>
    <col min="13650" max="13654" width="2.5703125" style="997"/>
    <col min="13655" max="13655" width="0.28515625" style="997" customWidth="1"/>
    <col min="13656" max="13659" width="2.5703125" style="997"/>
    <col min="13660" max="13660" width="2" style="997" customWidth="1"/>
    <col min="13661" max="13661" width="0" style="997" hidden="1" customWidth="1"/>
    <col min="13662" max="13662" width="1.28515625" style="997" customWidth="1"/>
    <col min="13663" max="13666" width="2.5703125" style="997"/>
    <col min="13667" max="13667" width="0.5703125" style="997" customWidth="1"/>
    <col min="13668" max="13668" width="0" style="997" hidden="1" customWidth="1"/>
    <col min="13669" max="13673" width="2.5703125" style="997"/>
    <col min="13674" max="13674" width="0.140625" style="997" customWidth="1"/>
    <col min="13675" max="13679" width="2.5703125" style="997"/>
    <col min="13680" max="13680" width="0.7109375" style="997" customWidth="1"/>
    <col min="13681" max="13685" width="2.5703125" style="997"/>
    <col min="13686" max="13686" width="0.28515625" style="997" customWidth="1"/>
    <col min="13687" max="13691" width="2.5703125" style="997"/>
    <col min="13692" max="13692" width="1.140625" style="997" customWidth="1"/>
    <col min="13693" max="13697" width="2.5703125" style="997"/>
    <col min="13698" max="13698" width="0.85546875" style="997" customWidth="1"/>
    <col min="13699" max="13702" width="2.5703125" style="997"/>
    <col min="13703" max="13703" width="2.42578125" style="997" customWidth="1"/>
    <col min="13704" max="13705" width="0" style="997" hidden="1" customWidth="1"/>
    <col min="13706" max="13824" width="2.5703125" style="997"/>
    <col min="13825" max="13825" width="0.42578125" style="997" customWidth="1"/>
    <col min="13826" max="13826" width="2.5703125" style="997"/>
    <col min="13827" max="13827" width="1.7109375" style="997" customWidth="1"/>
    <col min="13828" max="13828" width="2.85546875" style="997" customWidth="1"/>
    <col min="13829" max="13829" width="1.7109375" style="997" customWidth="1"/>
    <col min="13830" max="13830" width="2.5703125" style="997"/>
    <col min="13831" max="13831" width="2.140625" style="997" customWidth="1"/>
    <col min="13832" max="13832" width="1.85546875" style="997" customWidth="1"/>
    <col min="13833" max="13833" width="2.5703125" style="997"/>
    <col min="13834" max="13834" width="1.140625" style="997" customWidth="1"/>
    <col min="13835" max="13835" width="1.7109375" style="997" customWidth="1"/>
    <col min="13836" max="13836" width="2.5703125" style="997"/>
    <col min="13837" max="13837" width="1.28515625" style="997" customWidth="1"/>
    <col min="13838" max="13859" width="2.5703125" style="997"/>
    <col min="13860" max="13860" width="2.28515625" style="997" customWidth="1"/>
    <col min="13861" max="13861" width="2.140625" style="997" customWidth="1"/>
    <col min="13862" max="13862" width="2.5703125" style="997"/>
    <col min="13863" max="13863" width="1.28515625" style="997" customWidth="1"/>
    <col min="13864" max="13869" width="2.5703125" style="997"/>
    <col min="13870" max="13870" width="1.140625" style="997" customWidth="1"/>
    <col min="13871" max="13885" width="2.5703125" style="997"/>
    <col min="13886" max="13886" width="0.7109375" style="997" customWidth="1"/>
    <col min="13887" max="13892" width="2.5703125" style="997"/>
    <col min="13893" max="13893" width="0.7109375" style="997" customWidth="1"/>
    <col min="13894" max="13905" width="0" style="997" hidden="1" customWidth="1"/>
    <col min="13906" max="13910" width="2.5703125" style="997"/>
    <col min="13911" max="13911" width="0.28515625" style="997" customWidth="1"/>
    <col min="13912" max="13915" width="2.5703125" style="997"/>
    <col min="13916" max="13916" width="2" style="997" customWidth="1"/>
    <col min="13917" max="13917" width="0" style="997" hidden="1" customWidth="1"/>
    <col min="13918" max="13918" width="1.28515625" style="997" customWidth="1"/>
    <col min="13919" max="13922" width="2.5703125" style="997"/>
    <col min="13923" max="13923" width="0.5703125" style="997" customWidth="1"/>
    <col min="13924" max="13924" width="0" style="997" hidden="1" customWidth="1"/>
    <col min="13925" max="13929" width="2.5703125" style="997"/>
    <col min="13930" max="13930" width="0.140625" style="997" customWidth="1"/>
    <col min="13931" max="13935" width="2.5703125" style="997"/>
    <col min="13936" max="13936" width="0.7109375" style="997" customWidth="1"/>
    <col min="13937" max="13941" width="2.5703125" style="997"/>
    <col min="13942" max="13942" width="0.28515625" style="997" customWidth="1"/>
    <col min="13943" max="13947" width="2.5703125" style="997"/>
    <col min="13948" max="13948" width="1.140625" style="997" customWidth="1"/>
    <col min="13949" max="13953" width="2.5703125" style="997"/>
    <col min="13954" max="13954" width="0.85546875" style="997" customWidth="1"/>
    <col min="13955" max="13958" width="2.5703125" style="997"/>
    <col min="13959" max="13959" width="2.42578125" style="997" customWidth="1"/>
    <col min="13960" max="13961" width="0" style="997" hidden="1" customWidth="1"/>
    <col min="13962" max="14080" width="2.5703125" style="997"/>
    <col min="14081" max="14081" width="0.42578125" style="997" customWidth="1"/>
    <col min="14082" max="14082" width="2.5703125" style="997"/>
    <col min="14083" max="14083" width="1.7109375" style="997" customWidth="1"/>
    <col min="14084" max="14084" width="2.85546875" style="997" customWidth="1"/>
    <col min="14085" max="14085" width="1.7109375" style="997" customWidth="1"/>
    <col min="14086" max="14086" width="2.5703125" style="997"/>
    <col min="14087" max="14087" width="2.140625" style="997" customWidth="1"/>
    <col min="14088" max="14088" width="1.85546875" style="997" customWidth="1"/>
    <col min="14089" max="14089" width="2.5703125" style="997"/>
    <col min="14090" max="14090" width="1.140625" style="997" customWidth="1"/>
    <col min="14091" max="14091" width="1.7109375" style="997" customWidth="1"/>
    <col min="14092" max="14092" width="2.5703125" style="997"/>
    <col min="14093" max="14093" width="1.28515625" style="997" customWidth="1"/>
    <col min="14094" max="14115" width="2.5703125" style="997"/>
    <col min="14116" max="14116" width="2.28515625" style="997" customWidth="1"/>
    <col min="14117" max="14117" width="2.140625" style="997" customWidth="1"/>
    <col min="14118" max="14118" width="2.5703125" style="997"/>
    <col min="14119" max="14119" width="1.28515625" style="997" customWidth="1"/>
    <col min="14120" max="14125" width="2.5703125" style="997"/>
    <col min="14126" max="14126" width="1.140625" style="997" customWidth="1"/>
    <col min="14127" max="14141" width="2.5703125" style="997"/>
    <col min="14142" max="14142" width="0.7109375" style="997" customWidth="1"/>
    <col min="14143" max="14148" width="2.5703125" style="997"/>
    <col min="14149" max="14149" width="0.7109375" style="997" customWidth="1"/>
    <col min="14150" max="14161" width="0" style="997" hidden="1" customWidth="1"/>
    <col min="14162" max="14166" width="2.5703125" style="997"/>
    <col min="14167" max="14167" width="0.28515625" style="997" customWidth="1"/>
    <col min="14168" max="14171" width="2.5703125" style="997"/>
    <col min="14172" max="14172" width="2" style="997" customWidth="1"/>
    <col min="14173" max="14173" width="0" style="997" hidden="1" customWidth="1"/>
    <col min="14174" max="14174" width="1.28515625" style="997" customWidth="1"/>
    <col min="14175" max="14178" width="2.5703125" style="997"/>
    <col min="14179" max="14179" width="0.5703125" style="997" customWidth="1"/>
    <col min="14180" max="14180" width="0" style="997" hidden="1" customWidth="1"/>
    <col min="14181" max="14185" width="2.5703125" style="997"/>
    <col min="14186" max="14186" width="0.140625" style="997" customWidth="1"/>
    <col min="14187" max="14191" width="2.5703125" style="997"/>
    <col min="14192" max="14192" width="0.7109375" style="997" customWidth="1"/>
    <col min="14193" max="14197" width="2.5703125" style="997"/>
    <col min="14198" max="14198" width="0.28515625" style="997" customWidth="1"/>
    <col min="14199" max="14203" width="2.5703125" style="997"/>
    <col min="14204" max="14204" width="1.140625" style="997" customWidth="1"/>
    <col min="14205" max="14209" width="2.5703125" style="997"/>
    <col min="14210" max="14210" width="0.85546875" style="997" customWidth="1"/>
    <col min="14211" max="14214" width="2.5703125" style="997"/>
    <col min="14215" max="14215" width="2.42578125" style="997" customWidth="1"/>
    <col min="14216" max="14217" width="0" style="997" hidden="1" customWidth="1"/>
    <col min="14218" max="14336" width="2.5703125" style="997"/>
    <col min="14337" max="14337" width="0.42578125" style="997" customWidth="1"/>
    <col min="14338" max="14338" width="2.5703125" style="997"/>
    <col min="14339" max="14339" width="1.7109375" style="997" customWidth="1"/>
    <col min="14340" max="14340" width="2.85546875" style="997" customWidth="1"/>
    <col min="14341" max="14341" width="1.7109375" style="997" customWidth="1"/>
    <col min="14342" max="14342" width="2.5703125" style="997"/>
    <col min="14343" max="14343" width="2.140625" style="997" customWidth="1"/>
    <col min="14344" max="14344" width="1.85546875" style="997" customWidth="1"/>
    <col min="14345" max="14345" width="2.5703125" style="997"/>
    <col min="14346" max="14346" width="1.140625" style="997" customWidth="1"/>
    <col min="14347" max="14347" width="1.7109375" style="997" customWidth="1"/>
    <col min="14348" max="14348" width="2.5703125" style="997"/>
    <col min="14349" max="14349" width="1.28515625" style="997" customWidth="1"/>
    <col min="14350" max="14371" width="2.5703125" style="997"/>
    <col min="14372" max="14372" width="2.28515625" style="997" customWidth="1"/>
    <col min="14373" max="14373" width="2.140625" style="997" customWidth="1"/>
    <col min="14374" max="14374" width="2.5703125" style="997"/>
    <col min="14375" max="14375" width="1.28515625" style="997" customWidth="1"/>
    <col min="14376" max="14381" width="2.5703125" style="997"/>
    <col min="14382" max="14382" width="1.140625" style="997" customWidth="1"/>
    <col min="14383" max="14397" width="2.5703125" style="997"/>
    <col min="14398" max="14398" width="0.7109375" style="997" customWidth="1"/>
    <col min="14399" max="14404" width="2.5703125" style="997"/>
    <col min="14405" max="14405" width="0.7109375" style="997" customWidth="1"/>
    <col min="14406" max="14417" width="0" style="997" hidden="1" customWidth="1"/>
    <col min="14418" max="14422" width="2.5703125" style="997"/>
    <col min="14423" max="14423" width="0.28515625" style="997" customWidth="1"/>
    <col min="14424" max="14427" width="2.5703125" style="997"/>
    <col min="14428" max="14428" width="2" style="997" customWidth="1"/>
    <col min="14429" max="14429" width="0" style="997" hidden="1" customWidth="1"/>
    <col min="14430" max="14430" width="1.28515625" style="997" customWidth="1"/>
    <col min="14431" max="14434" width="2.5703125" style="997"/>
    <col min="14435" max="14435" width="0.5703125" style="997" customWidth="1"/>
    <col min="14436" max="14436" width="0" style="997" hidden="1" customWidth="1"/>
    <col min="14437" max="14441" width="2.5703125" style="997"/>
    <col min="14442" max="14442" width="0.140625" style="997" customWidth="1"/>
    <col min="14443" max="14447" width="2.5703125" style="997"/>
    <col min="14448" max="14448" width="0.7109375" style="997" customWidth="1"/>
    <col min="14449" max="14453" width="2.5703125" style="997"/>
    <col min="14454" max="14454" width="0.28515625" style="997" customWidth="1"/>
    <col min="14455" max="14459" width="2.5703125" style="997"/>
    <col min="14460" max="14460" width="1.140625" style="997" customWidth="1"/>
    <col min="14461" max="14465" width="2.5703125" style="997"/>
    <col min="14466" max="14466" width="0.85546875" style="997" customWidth="1"/>
    <col min="14467" max="14470" width="2.5703125" style="997"/>
    <col min="14471" max="14471" width="2.42578125" style="997" customWidth="1"/>
    <col min="14472" max="14473" width="0" style="997" hidden="1" customWidth="1"/>
    <col min="14474" max="14592" width="2.5703125" style="997"/>
    <col min="14593" max="14593" width="0.42578125" style="997" customWidth="1"/>
    <col min="14594" max="14594" width="2.5703125" style="997"/>
    <col min="14595" max="14595" width="1.7109375" style="997" customWidth="1"/>
    <col min="14596" max="14596" width="2.85546875" style="997" customWidth="1"/>
    <col min="14597" max="14597" width="1.7109375" style="997" customWidth="1"/>
    <col min="14598" max="14598" width="2.5703125" style="997"/>
    <col min="14599" max="14599" width="2.140625" style="997" customWidth="1"/>
    <col min="14600" max="14600" width="1.85546875" style="997" customWidth="1"/>
    <col min="14601" max="14601" width="2.5703125" style="997"/>
    <col min="14602" max="14602" width="1.140625" style="997" customWidth="1"/>
    <col min="14603" max="14603" width="1.7109375" style="997" customWidth="1"/>
    <col min="14604" max="14604" width="2.5703125" style="997"/>
    <col min="14605" max="14605" width="1.28515625" style="997" customWidth="1"/>
    <col min="14606" max="14627" width="2.5703125" style="997"/>
    <col min="14628" max="14628" width="2.28515625" style="997" customWidth="1"/>
    <col min="14629" max="14629" width="2.140625" style="997" customWidth="1"/>
    <col min="14630" max="14630" width="2.5703125" style="997"/>
    <col min="14631" max="14631" width="1.28515625" style="997" customWidth="1"/>
    <col min="14632" max="14637" width="2.5703125" style="997"/>
    <col min="14638" max="14638" width="1.140625" style="997" customWidth="1"/>
    <col min="14639" max="14653" width="2.5703125" style="997"/>
    <col min="14654" max="14654" width="0.7109375" style="997" customWidth="1"/>
    <col min="14655" max="14660" width="2.5703125" style="997"/>
    <col min="14661" max="14661" width="0.7109375" style="997" customWidth="1"/>
    <col min="14662" max="14673" width="0" style="997" hidden="1" customWidth="1"/>
    <col min="14674" max="14678" width="2.5703125" style="997"/>
    <col min="14679" max="14679" width="0.28515625" style="997" customWidth="1"/>
    <col min="14680" max="14683" width="2.5703125" style="997"/>
    <col min="14684" max="14684" width="2" style="997" customWidth="1"/>
    <col min="14685" max="14685" width="0" style="997" hidden="1" customWidth="1"/>
    <col min="14686" max="14686" width="1.28515625" style="997" customWidth="1"/>
    <col min="14687" max="14690" width="2.5703125" style="997"/>
    <col min="14691" max="14691" width="0.5703125" style="997" customWidth="1"/>
    <col min="14692" max="14692" width="0" style="997" hidden="1" customWidth="1"/>
    <col min="14693" max="14697" width="2.5703125" style="997"/>
    <col min="14698" max="14698" width="0.140625" style="997" customWidth="1"/>
    <col min="14699" max="14703" width="2.5703125" style="997"/>
    <col min="14704" max="14704" width="0.7109375" style="997" customWidth="1"/>
    <col min="14705" max="14709" width="2.5703125" style="997"/>
    <col min="14710" max="14710" width="0.28515625" style="997" customWidth="1"/>
    <col min="14711" max="14715" width="2.5703125" style="997"/>
    <col min="14716" max="14716" width="1.140625" style="997" customWidth="1"/>
    <col min="14717" max="14721" width="2.5703125" style="997"/>
    <col min="14722" max="14722" width="0.85546875" style="997" customWidth="1"/>
    <col min="14723" max="14726" width="2.5703125" style="997"/>
    <col min="14727" max="14727" width="2.42578125" style="997" customWidth="1"/>
    <col min="14728" max="14729" width="0" style="997" hidden="1" customWidth="1"/>
    <col min="14730" max="14848" width="2.5703125" style="997"/>
    <col min="14849" max="14849" width="0.42578125" style="997" customWidth="1"/>
    <col min="14850" max="14850" width="2.5703125" style="997"/>
    <col min="14851" max="14851" width="1.7109375" style="997" customWidth="1"/>
    <col min="14852" max="14852" width="2.85546875" style="997" customWidth="1"/>
    <col min="14853" max="14853" width="1.7109375" style="997" customWidth="1"/>
    <col min="14854" max="14854" width="2.5703125" style="997"/>
    <col min="14855" max="14855" width="2.140625" style="997" customWidth="1"/>
    <col min="14856" max="14856" width="1.85546875" style="997" customWidth="1"/>
    <col min="14857" max="14857" width="2.5703125" style="997"/>
    <col min="14858" max="14858" width="1.140625" style="997" customWidth="1"/>
    <col min="14859" max="14859" width="1.7109375" style="997" customWidth="1"/>
    <col min="14860" max="14860" width="2.5703125" style="997"/>
    <col min="14861" max="14861" width="1.28515625" style="997" customWidth="1"/>
    <col min="14862" max="14883" width="2.5703125" style="997"/>
    <col min="14884" max="14884" width="2.28515625" style="997" customWidth="1"/>
    <col min="14885" max="14885" width="2.140625" style="997" customWidth="1"/>
    <col min="14886" max="14886" width="2.5703125" style="997"/>
    <col min="14887" max="14887" width="1.28515625" style="997" customWidth="1"/>
    <col min="14888" max="14893" width="2.5703125" style="997"/>
    <col min="14894" max="14894" width="1.140625" style="997" customWidth="1"/>
    <col min="14895" max="14909" width="2.5703125" style="997"/>
    <col min="14910" max="14910" width="0.7109375" style="997" customWidth="1"/>
    <col min="14911" max="14916" width="2.5703125" style="997"/>
    <col min="14917" max="14917" width="0.7109375" style="997" customWidth="1"/>
    <col min="14918" max="14929" width="0" style="997" hidden="1" customWidth="1"/>
    <col min="14930" max="14934" width="2.5703125" style="997"/>
    <col min="14935" max="14935" width="0.28515625" style="997" customWidth="1"/>
    <col min="14936" max="14939" width="2.5703125" style="997"/>
    <col min="14940" max="14940" width="2" style="997" customWidth="1"/>
    <col min="14941" max="14941" width="0" style="997" hidden="1" customWidth="1"/>
    <col min="14942" max="14942" width="1.28515625" style="997" customWidth="1"/>
    <col min="14943" max="14946" width="2.5703125" style="997"/>
    <col min="14947" max="14947" width="0.5703125" style="997" customWidth="1"/>
    <col min="14948" max="14948" width="0" style="997" hidden="1" customWidth="1"/>
    <col min="14949" max="14953" width="2.5703125" style="997"/>
    <col min="14954" max="14954" width="0.140625" style="997" customWidth="1"/>
    <col min="14955" max="14959" width="2.5703125" style="997"/>
    <col min="14960" max="14960" width="0.7109375" style="997" customWidth="1"/>
    <col min="14961" max="14965" width="2.5703125" style="997"/>
    <col min="14966" max="14966" width="0.28515625" style="997" customWidth="1"/>
    <col min="14967" max="14971" width="2.5703125" style="997"/>
    <col min="14972" max="14972" width="1.140625" style="997" customWidth="1"/>
    <col min="14973" max="14977" width="2.5703125" style="997"/>
    <col min="14978" max="14978" width="0.85546875" style="997" customWidth="1"/>
    <col min="14979" max="14982" width="2.5703125" style="997"/>
    <col min="14983" max="14983" width="2.42578125" style="997" customWidth="1"/>
    <col min="14984" max="14985" width="0" style="997" hidden="1" customWidth="1"/>
    <col min="14986" max="15104" width="2.5703125" style="997"/>
    <col min="15105" max="15105" width="0.42578125" style="997" customWidth="1"/>
    <col min="15106" max="15106" width="2.5703125" style="997"/>
    <col min="15107" max="15107" width="1.7109375" style="997" customWidth="1"/>
    <col min="15108" max="15108" width="2.85546875" style="997" customWidth="1"/>
    <col min="15109" max="15109" width="1.7109375" style="997" customWidth="1"/>
    <col min="15110" max="15110" width="2.5703125" style="997"/>
    <col min="15111" max="15111" width="2.140625" style="997" customWidth="1"/>
    <col min="15112" max="15112" width="1.85546875" style="997" customWidth="1"/>
    <col min="15113" max="15113" width="2.5703125" style="997"/>
    <col min="15114" max="15114" width="1.140625" style="997" customWidth="1"/>
    <col min="15115" max="15115" width="1.7109375" style="997" customWidth="1"/>
    <col min="15116" max="15116" width="2.5703125" style="997"/>
    <col min="15117" max="15117" width="1.28515625" style="997" customWidth="1"/>
    <col min="15118" max="15139" width="2.5703125" style="997"/>
    <col min="15140" max="15140" width="2.28515625" style="997" customWidth="1"/>
    <col min="15141" max="15141" width="2.140625" style="997" customWidth="1"/>
    <col min="15142" max="15142" width="2.5703125" style="997"/>
    <col min="15143" max="15143" width="1.28515625" style="997" customWidth="1"/>
    <col min="15144" max="15149" width="2.5703125" style="997"/>
    <col min="15150" max="15150" width="1.140625" style="997" customWidth="1"/>
    <col min="15151" max="15165" width="2.5703125" style="997"/>
    <col min="15166" max="15166" width="0.7109375" style="997" customWidth="1"/>
    <col min="15167" max="15172" width="2.5703125" style="997"/>
    <col min="15173" max="15173" width="0.7109375" style="997" customWidth="1"/>
    <col min="15174" max="15185" width="0" style="997" hidden="1" customWidth="1"/>
    <col min="15186" max="15190" width="2.5703125" style="997"/>
    <col min="15191" max="15191" width="0.28515625" style="997" customWidth="1"/>
    <col min="15192" max="15195" width="2.5703125" style="997"/>
    <col min="15196" max="15196" width="2" style="997" customWidth="1"/>
    <col min="15197" max="15197" width="0" style="997" hidden="1" customWidth="1"/>
    <col min="15198" max="15198" width="1.28515625" style="997" customWidth="1"/>
    <col min="15199" max="15202" width="2.5703125" style="997"/>
    <col min="15203" max="15203" width="0.5703125" style="997" customWidth="1"/>
    <col min="15204" max="15204" width="0" style="997" hidden="1" customWidth="1"/>
    <col min="15205" max="15209" width="2.5703125" style="997"/>
    <col min="15210" max="15210" width="0.140625" style="997" customWidth="1"/>
    <col min="15211" max="15215" width="2.5703125" style="997"/>
    <col min="15216" max="15216" width="0.7109375" style="997" customWidth="1"/>
    <col min="15217" max="15221" width="2.5703125" style="997"/>
    <col min="15222" max="15222" width="0.28515625" style="997" customWidth="1"/>
    <col min="15223" max="15227" width="2.5703125" style="997"/>
    <col min="15228" max="15228" width="1.140625" style="997" customWidth="1"/>
    <col min="15229" max="15233" width="2.5703125" style="997"/>
    <col min="15234" max="15234" width="0.85546875" style="997" customWidth="1"/>
    <col min="15235" max="15238" width="2.5703125" style="997"/>
    <col min="15239" max="15239" width="2.42578125" style="997" customWidth="1"/>
    <col min="15240" max="15241" width="0" style="997" hidden="1" customWidth="1"/>
    <col min="15242" max="15360" width="2.5703125" style="997"/>
    <col min="15361" max="15361" width="0.42578125" style="997" customWidth="1"/>
    <col min="15362" max="15362" width="2.5703125" style="997"/>
    <col min="15363" max="15363" width="1.7109375" style="997" customWidth="1"/>
    <col min="15364" max="15364" width="2.85546875" style="997" customWidth="1"/>
    <col min="15365" max="15365" width="1.7109375" style="997" customWidth="1"/>
    <col min="15366" max="15366" width="2.5703125" style="997"/>
    <col min="15367" max="15367" width="2.140625" style="997" customWidth="1"/>
    <col min="15368" max="15368" width="1.85546875" style="997" customWidth="1"/>
    <col min="15369" max="15369" width="2.5703125" style="997"/>
    <col min="15370" max="15370" width="1.140625" style="997" customWidth="1"/>
    <col min="15371" max="15371" width="1.7109375" style="997" customWidth="1"/>
    <col min="15372" max="15372" width="2.5703125" style="997"/>
    <col min="15373" max="15373" width="1.28515625" style="997" customWidth="1"/>
    <col min="15374" max="15395" width="2.5703125" style="997"/>
    <col min="15396" max="15396" width="2.28515625" style="997" customWidth="1"/>
    <col min="15397" max="15397" width="2.140625" style="997" customWidth="1"/>
    <col min="15398" max="15398" width="2.5703125" style="997"/>
    <col min="15399" max="15399" width="1.28515625" style="997" customWidth="1"/>
    <col min="15400" max="15405" width="2.5703125" style="997"/>
    <col min="15406" max="15406" width="1.140625" style="997" customWidth="1"/>
    <col min="15407" max="15421" width="2.5703125" style="997"/>
    <col min="15422" max="15422" width="0.7109375" style="997" customWidth="1"/>
    <col min="15423" max="15428" width="2.5703125" style="997"/>
    <col min="15429" max="15429" width="0.7109375" style="997" customWidth="1"/>
    <col min="15430" max="15441" width="0" style="997" hidden="1" customWidth="1"/>
    <col min="15442" max="15446" width="2.5703125" style="997"/>
    <col min="15447" max="15447" width="0.28515625" style="997" customWidth="1"/>
    <col min="15448" max="15451" width="2.5703125" style="997"/>
    <col min="15452" max="15452" width="2" style="997" customWidth="1"/>
    <col min="15453" max="15453" width="0" style="997" hidden="1" customWidth="1"/>
    <col min="15454" max="15454" width="1.28515625" style="997" customWidth="1"/>
    <col min="15455" max="15458" width="2.5703125" style="997"/>
    <col min="15459" max="15459" width="0.5703125" style="997" customWidth="1"/>
    <col min="15460" max="15460" width="0" style="997" hidden="1" customWidth="1"/>
    <col min="15461" max="15465" width="2.5703125" style="997"/>
    <col min="15466" max="15466" width="0.140625" style="997" customWidth="1"/>
    <col min="15467" max="15471" width="2.5703125" style="997"/>
    <col min="15472" max="15472" width="0.7109375" style="997" customWidth="1"/>
    <col min="15473" max="15477" width="2.5703125" style="997"/>
    <col min="15478" max="15478" width="0.28515625" style="997" customWidth="1"/>
    <col min="15479" max="15483" width="2.5703125" style="997"/>
    <col min="15484" max="15484" width="1.140625" style="997" customWidth="1"/>
    <col min="15485" max="15489" width="2.5703125" style="997"/>
    <col min="15490" max="15490" width="0.85546875" style="997" customWidth="1"/>
    <col min="15491" max="15494" width="2.5703125" style="997"/>
    <col min="15495" max="15495" width="2.42578125" style="997" customWidth="1"/>
    <col min="15496" max="15497" width="0" style="997" hidden="1" customWidth="1"/>
    <col min="15498" max="15616" width="2.5703125" style="997"/>
    <col min="15617" max="15617" width="0.42578125" style="997" customWidth="1"/>
    <col min="15618" max="15618" width="2.5703125" style="997"/>
    <col min="15619" max="15619" width="1.7109375" style="997" customWidth="1"/>
    <col min="15620" max="15620" width="2.85546875" style="997" customWidth="1"/>
    <col min="15621" max="15621" width="1.7109375" style="997" customWidth="1"/>
    <col min="15622" max="15622" width="2.5703125" style="997"/>
    <col min="15623" max="15623" width="2.140625" style="997" customWidth="1"/>
    <col min="15624" max="15624" width="1.85546875" style="997" customWidth="1"/>
    <col min="15625" max="15625" width="2.5703125" style="997"/>
    <col min="15626" max="15626" width="1.140625" style="997" customWidth="1"/>
    <col min="15627" max="15627" width="1.7109375" style="997" customWidth="1"/>
    <col min="15628" max="15628" width="2.5703125" style="997"/>
    <col min="15629" max="15629" width="1.28515625" style="997" customWidth="1"/>
    <col min="15630" max="15651" width="2.5703125" style="997"/>
    <col min="15652" max="15652" width="2.28515625" style="997" customWidth="1"/>
    <col min="15653" max="15653" width="2.140625" style="997" customWidth="1"/>
    <col min="15654" max="15654" width="2.5703125" style="997"/>
    <col min="15655" max="15655" width="1.28515625" style="997" customWidth="1"/>
    <col min="15656" max="15661" width="2.5703125" style="997"/>
    <col min="15662" max="15662" width="1.140625" style="997" customWidth="1"/>
    <col min="15663" max="15677" width="2.5703125" style="997"/>
    <col min="15678" max="15678" width="0.7109375" style="997" customWidth="1"/>
    <col min="15679" max="15684" width="2.5703125" style="997"/>
    <col min="15685" max="15685" width="0.7109375" style="997" customWidth="1"/>
    <col min="15686" max="15697" width="0" style="997" hidden="1" customWidth="1"/>
    <col min="15698" max="15702" width="2.5703125" style="997"/>
    <col min="15703" max="15703" width="0.28515625" style="997" customWidth="1"/>
    <col min="15704" max="15707" width="2.5703125" style="997"/>
    <col min="15708" max="15708" width="2" style="997" customWidth="1"/>
    <col min="15709" max="15709" width="0" style="997" hidden="1" customWidth="1"/>
    <col min="15710" max="15710" width="1.28515625" style="997" customWidth="1"/>
    <col min="15711" max="15714" width="2.5703125" style="997"/>
    <col min="15715" max="15715" width="0.5703125" style="997" customWidth="1"/>
    <col min="15716" max="15716" width="0" style="997" hidden="1" customWidth="1"/>
    <col min="15717" max="15721" width="2.5703125" style="997"/>
    <col min="15722" max="15722" width="0.140625" style="997" customWidth="1"/>
    <col min="15723" max="15727" width="2.5703125" style="997"/>
    <col min="15728" max="15728" width="0.7109375" style="997" customWidth="1"/>
    <col min="15729" max="15733" width="2.5703125" style="997"/>
    <col min="15734" max="15734" width="0.28515625" style="997" customWidth="1"/>
    <col min="15735" max="15739" width="2.5703125" style="997"/>
    <col min="15740" max="15740" width="1.140625" style="997" customWidth="1"/>
    <col min="15741" max="15745" width="2.5703125" style="997"/>
    <col min="15746" max="15746" width="0.85546875" style="997" customWidth="1"/>
    <col min="15747" max="15750" width="2.5703125" style="997"/>
    <col min="15751" max="15751" width="2.42578125" style="997" customWidth="1"/>
    <col min="15752" max="15753" width="0" style="997" hidden="1" customWidth="1"/>
    <col min="15754" max="15872" width="2.5703125" style="997"/>
    <col min="15873" max="15873" width="0.42578125" style="997" customWidth="1"/>
    <col min="15874" max="15874" width="2.5703125" style="997"/>
    <col min="15875" max="15875" width="1.7109375" style="997" customWidth="1"/>
    <col min="15876" max="15876" width="2.85546875" style="997" customWidth="1"/>
    <col min="15877" max="15877" width="1.7109375" style="997" customWidth="1"/>
    <col min="15878" max="15878" width="2.5703125" style="997"/>
    <col min="15879" max="15879" width="2.140625" style="997" customWidth="1"/>
    <col min="15880" max="15880" width="1.85546875" style="997" customWidth="1"/>
    <col min="15881" max="15881" width="2.5703125" style="997"/>
    <col min="15882" max="15882" width="1.140625" style="997" customWidth="1"/>
    <col min="15883" max="15883" width="1.7109375" style="997" customWidth="1"/>
    <col min="15884" max="15884" width="2.5703125" style="997"/>
    <col min="15885" max="15885" width="1.28515625" style="997" customWidth="1"/>
    <col min="15886" max="15907" width="2.5703125" style="997"/>
    <col min="15908" max="15908" width="2.28515625" style="997" customWidth="1"/>
    <col min="15909" max="15909" width="2.140625" style="997" customWidth="1"/>
    <col min="15910" max="15910" width="2.5703125" style="997"/>
    <col min="15911" max="15911" width="1.28515625" style="997" customWidth="1"/>
    <col min="15912" max="15917" width="2.5703125" style="997"/>
    <col min="15918" max="15918" width="1.140625" style="997" customWidth="1"/>
    <col min="15919" max="15933" width="2.5703125" style="997"/>
    <col min="15934" max="15934" width="0.7109375" style="997" customWidth="1"/>
    <col min="15935" max="15940" width="2.5703125" style="997"/>
    <col min="15941" max="15941" width="0.7109375" style="997" customWidth="1"/>
    <col min="15942" max="15953" width="0" style="997" hidden="1" customWidth="1"/>
    <col min="15954" max="15958" width="2.5703125" style="997"/>
    <col min="15959" max="15959" width="0.28515625" style="997" customWidth="1"/>
    <col min="15960" max="15963" width="2.5703125" style="997"/>
    <col min="15964" max="15964" width="2" style="997" customWidth="1"/>
    <col min="15965" max="15965" width="0" style="997" hidden="1" customWidth="1"/>
    <col min="15966" max="15966" width="1.28515625" style="997" customWidth="1"/>
    <col min="15967" max="15970" width="2.5703125" style="997"/>
    <col min="15971" max="15971" width="0.5703125" style="997" customWidth="1"/>
    <col min="15972" max="15972" width="0" style="997" hidden="1" customWidth="1"/>
    <col min="15973" max="15977" width="2.5703125" style="997"/>
    <col min="15978" max="15978" width="0.140625" style="997" customWidth="1"/>
    <col min="15979" max="15983" width="2.5703125" style="997"/>
    <col min="15984" max="15984" width="0.7109375" style="997" customWidth="1"/>
    <col min="15985" max="15989" width="2.5703125" style="997"/>
    <col min="15990" max="15990" width="0.28515625" style="997" customWidth="1"/>
    <col min="15991" max="15995" width="2.5703125" style="997"/>
    <col min="15996" max="15996" width="1.140625" style="997" customWidth="1"/>
    <col min="15997" max="16001" width="2.5703125" style="997"/>
    <col min="16002" max="16002" width="0.85546875" style="997" customWidth="1"/>
    <col min="16003" max="16006" width="2.5703125" style="997"/>
    <col min="16007" max="16007" width="2.42578125" style="997" customWidth="1"/>
    <col min="16008" max="16009" width="0" style="997" hidden="1" customWidth="1"/>
    <col min="16010" max="16128" width="2.5703125" style="997"/>
    <col min="16129" max="16129" width="0.42578125" style="997" customWidth="1"/>
    <col min="16130" max="16130" width="2.5703125" style="997"/>
    <col min="16131" max="16131" width="1.7109375" style="997" customWidth="1"/>
    <col min="16132" max="16132" width="2.85546875" style="997" customWidth="1"/>
    <col min="16133" max="16133" width="1.7109375" style="997" customWidth="1"/>
    <col min="16134" max="16134" width="2.5703125" style="997"/>
    <col min="16135" max="16135" width="2.140625" style="997" customWidth="1"/>
    <col min="16136" max="16136" width="1.85546875" style="997" customWidth="1"/>
    <col min="16137" max="16137" width="2.5703125" style="997"/>
    <col min="16138" max="16138" width="1.140625" style="997" customWidth="1"/>
    <col min="16139" max="16139" width="1.7109375" style="997" customWidth="1"/>
    <col min="16140" max="16140" width="2.5703125" style="997"/>
    <col min="16141" max="16141" width="1.28515625" style="997" customWidth="1"/>
    <col min="16142" max="16163" width="2.5703125" style="997"/>
    <col min="16164" max="16164" width="2.28515625" style="997" customWidth="1"/>
    <col min="16165" max="16165" width="2.140625" style="997" customWidth="1"/>
    <col min="16166" max="16166" width="2.5703125" style="997"/>
    <col min="16167" max="16167" width="1.28515625" style="997" customWidth="1"/>
    <col min="16168" max="16173" width="2.5703125" style="997"/>
    <col min="16174" max="16174" width="1.140625" style="997" customWidth="1"/>
    <col min="16175" max="16189" width="2.5703125" style="997"/>
    <col min="16190" max="16190" width="0.7109375" style="997" customWidth="1"/>
    <col min="16191" max="16196" width="2.5703125" style="997"/>
    <col min="16197" max="16197" width="0.7109375" style="997" customWidth="1"/>
    <col min="16198" max="16209" width="0" style="997" hidden="1" customWidth="1"/>
    <col min="16210" max="16214" width="2.5703125" style="997"/>
    <col min="16215" max="16215" width="0.28515625" style="997" customWidth="1"/>
    <col min="16216" max="16219" width="2.5703125" style="997"/>
    <col min="16220" max="16220" width="2" style="997" customWidth="1"/>
    <col min="16221" max="16221" width="0" style="997" hidden="1" customWidth="1"/>
    <col min="16222" max="16222" width="1.28515625" style="997" customWidth="1"/>
    <col min="16223" max="16226" width="2.5703125" style="997"/>
    <col min="16227" max="16227" width="0.5703125" style="997" customWidth="1"/>
    <col min="16228" max="16228" width="0" style="997" hidden="1" customWidth="1"/>
    <col min="16229" max="16233" width="2.5703125" style="997"/>
    <col min="16234" max="16234" width="0.140625" style="997" customWidth="1"/>
    <col min="16235" max="16239" width="2.5703125" style="997"/>
    <col min="16240" max="16240" width="0.7109375" style="997" customWidth="1"/>
    <col min="16241" max="16245" width="2.5703125" style="997"/>
    <col min="16246" max="16246" width="0.28515625" style="997" customWidth="1"/>
    <col min="16247" max="16251" width="2.5703125" style="997"/>
    <col min="16252" max="16252" width="1.140625" style="997" customWidth="1"/>
    <col min="16253" max="16257" width="2.5703125" style="997"/>
    <col min="16258" max="16258" width="0.85546875" style="997" customWidth="1"/>
    <col min="16259" max="16262" width="2.5703125" style="997"/>
    <col min="16263" max="16263" width="2.42578125" style="997" customWidth="1"/>
    <col min="16264" max="16265" width="0" style="997" hidden="1" customWidth="1"/>
    <col min="16266" max="16384" width="2.5703125" style="997"/>
  </cols>
  <sheetData>
    <row r="1" spans="1:142" ht="18.75">
      <c r="A1" s="1880" t="str">
        <f>IDENTIFICATION!D8</f>
        <v>ENTR</v>
      </c>
      <c r="B1" s="1880"/>
      <c r="C1" s="1880"/>
      <c r="D1" s="1880"/>
      <c r="E1" s="1880"/>
      <c r="F1" s="1880"/>
      <c r="G1" s="1880"/>
      <c r="H1" s="1880"/>
      <c r="I1" s="1880"/>
      <c r="J1" s="1880"/>
      <c r="K1" s="1880"/>
      <c r="L1" s="1880"/>
      <c r="M1" s="1880"/>
      <c r="N1" s="1880"/>
      <c r="O1" s="1880"/>
      <c r="P1" s="1880"/>
      <c r="Q1" s="1880"/>
      <c r="R1" s="1880"/>
      <c r="S1" s="1880"/>
      <c r="T1" s="1880"/>
      <c r="U1" s="1880"/>
      <c r="V1" s="1880"/>
      <c r="AT1" s="1881" t="s">
        <v>500</v>
      </c>
      <c r="AU1" s="1881"/>
      <c r="AV1" s="1881"/>
      <c r="AW1" s="1881"/>
      <c r="AX1" s="1881"/>
      <c r="AY1" s="1881"/>
      <c r="AZ1" s="1882" t="str">
        <f>IDENTIFICATION!D17</f>
        <v>2222222222222222222</v>
      </c>
      <c r="BA1" s="1882"/>
      <c r="BB1" s="1882"/>
      <c r="BC1" s="1882"/>
      <c r="BD1" s="1882"/>
      <c r="BE1" s="1882"/>
      <c r="BF1" s="1882"/>
      <c r="BG1" s="1882"/>
      <c r="BH1" s="1882"/>
      <c r="BI1" s="1882"/>
    </row>
    <row r="2" spans="1:142">
      <c r="A2" s="1883" t="str">
        <f>IDENTIFICATION!D9</f>
        <v>ENTR DE TRAVAUX URBAINS ET D'HYGIENE PUBLIQUE</v>
      </c>
      <c r="B2" s="1883"/>
      <c r="C2" s="1883"/>
      <c r="D2" s="1883"/>
      <c r="E2" s="1883"/>
      <c r="F2" s="1883"/>
      <c r="G2" s="1883"/>
      <c r="H2" s="1883"/>
      <c r="I2" s="1883"/>
      <c r="J2" s="1883"/>
      <c r="K2" s="1883"/>
      <c r="L2" s="1883"/>
      <c r="M2" s="1883"/>
      <c r="N2" s="1883"/>
      <c r="O2" s="1883"/>
      <c r="P2" s="1883"/>
      <c r="Q2" s="1883"/>
      <c r="R2" s="1883"/>
      <c r="S2" s="1883"/>
      <c r="T2" s="1883"/>
      <c r="U2" s="1883"/>
      <c r="V2" s="1883"/>
      <c r="AT2" s="1881" t="s">
        <v>501</v>
      </c>
      <c r="AU2" s="1881"/>
      <c r="AV2" s="1881"/>
      <c r="AW2" s="1881"/>
      <c r="AX2" s="1881"/>
      <c r="AY2" s="1881"/>
      <c r="AZ2" s="1884" t="str">
        <f>IDENTIFICATION!D18</f>
        <v>2222222222222222222</v>
      </c>
      <c r="BA2" s="1884"/>
      <c r="BB2" s="1884"/>
      <c r="BC2" s="1884"/>
      <c r="BD2" s="1884"/>
      <c r="BE2" s="1884"/>
      <c r="BF2" s="1884"/>
      <c r="BG2" s="1884"/>
      <c r="BH2" s="1884"/>
      <c r="BI2" s="1884"/>
    </row>
    <row r="3" spans="1:142">
      <c r="A3" s="1883" t="str">
        <f>IDENTIFICATION!D10</f>
        <v>Theniet El Had</v>
      </c>
      <c r="B3" s="1883"/>
      <c r="C3" s="1883"/>
      <c r="D3" s="1883"/>
      <c r="E3" s="1883"/>
      <c r="F3" s="1883"/>
      <c r="G3" s="1883"/>
      <c r="H3" s="1883"/>
      <c r="I3" s="1883"/>
      <c r="J3" s="1883"/>
      <c r="K3" s="1883"/>
      <c r="L3" s="1883"/>
      <c r="M3" s="1883"/>
      <c r="N3" s="1883"/>
      <c r="O3" s="1883"/>
      <c r="P3" s="1883"/>
      <c r="Q3" s="1883"/>
      <c r="R3" s="1883"/>
      <c r="S3" s="1883"/>
      <c r="T3" s="1883"/>
      <c r="U3" s="1883"/>
      <c r="V3" s="1883"/>
      <c r="AT3" s="1881" t="s">
        <v>502</v>
      </c>
      <c r="AU3" s="1881"/>
      <c r="AV3" s="1881"/>
      <c r="AW3" s="1881"/>
      <c r="AX3" s="1881"/>
      <c r="AY3" s="1881"/>
      <c r="AZ3" s="1884" t="str">
        <f>IDENTIFICATION!D20</f>
        <v>2222222222222222222</v>
      </c>
      <c r="BA3" s="1884"/>
      <c r="BB3" s="1884"/>
      <c r="BC3" s="1884"/>
      <c r="BD3" s="1884"/>
      <c r="BE3" s="1884"/>
      <c r="BF3" s="1884"/>
      <c r="BG3" s="1884"/>
      <c r="BH3" s="1884"/>
      <c r="BI3" s="1884"/>
    </row>
    <row r="4" spans="1:142">
      <c r="A4" s="1883" t="str">
        <f>IDENTIFICATION!D11</f>
        <v>Theniet El Had</v>
      </c>
      <c r="B4" s="1883"/>
      <c r="C4" s="1883"/>
      <c r="D4" s="1883"/>
      <c r="E4" s="1883"/>
      <c r="F4" s="1883"/>
      <c r="G4" s="1883"/>
      <c r="H4" s="1883"/>
      <c r="I4" s="1883"/>
      <c r="J4" s="1883"/>
      <c r="K4" s="1883"/>
      <c r="L4" s="1883"/>
      <c r="M4" s="1883"/>
      <c r="N4" s="1883"/>
      <c r="O4" s="1883"/>
      <c r="P4" s="1883"/>
      <c r="Q4" s="1883"/>
      <c r="R4" s="1883"/>
      <c r="S4" s="1883"/>
      <c r="T4" s="1883"/>
      <c r="U4" s="1883"/>
      <c r="V4" s="1883"/>
      <c r="W4" s="1883" t="s">
        <v>503</v>
      </c>
      <c r="X4" s="1883"/>
      <c r="Y4" s="1883"/>
      <c r="Z4" s="1883"/>
      <c r="AA4" s="1883" t="str">
        <f>IF('[2]G50-1R'!P4="","Trimestre","Mois")</f>
        <v>Mois</v>
      </c>
      <c r="AB4" s="1883"/>
      <c r="AC4" s="1883"/>
      <c r="AD4" s="1883"/>
      <c r="AE4" s="1883"/>
      <c r="AF4" s="1883" t="str">
        <f>'SAISIE POUR G50'!E1</f>
        <v>FEVRIER</v>
      </c>
      <c r="AG4" s="1883"/>
      <c r="AH4" s="1883"/>
      <c r="AI4" s="1883"/>
      <c r="AJ4" s="1883"/>
      <c r="AK4" s="1883">
        <f>'SAISIE POUR G50'!G1</f>
        <v>2021</v>
      </c>
      <c r="AL4" s="1883"/>
      <c r="AM4" s="1883"/>
      <c r="AN4" s="1883"/>
      <c r="AO4" s="1883"/>
      <c r="AT4" s="1883" t="str">
        <f>IDENTIFICATION!D11</f>
        <v>Theniet El Had</v>
      </c>
      <c r="AU4" s="1883"/>
      <c r="AV4" s="1883"/>
      <c r="AW4" s="1883"/>
      <c r="AX4" s="1883"/>
      <c r="AY4" s="1883"/>
      <c r="AZ4" s="1883"/>
      <c r="BA4" s="1883" t="s">
        <v>504</v>
      </c>
      <c r="BB4" s="1883"/>
      <c r="BC4" s="1885">
        <f ca="1">TODAY()</f>
        <v>44498</v>
      </c>
      <c r="BD4" s="1885"/>
      <c r="BE4" s="1885"/>
      <c r="BF4" s="1885"/>
      <c r="BG4" s="1885"/>
      <c r="BH4" s="1885"/>
    </row>
    <row r="5" spans="1:142" ht="15.75" thickBot="1"/>
    <row r="6" spans="1:142" ht="16.899999999999999" customHeight="1" thickTop="1">
      <c r="B6" s="1886" t="s">
        <v>505</v>
      </c>
      <c r="C6" s="1887"/>
      <c r="D6" s="1887"/>
      <c r="E6" s="1887"/>
      <c r="F6" s="1887"/>
      <c r="G6" s="1887"/>
      <c r="H6" s="1887"/>
      <c r="I6" s="1887"/>
      <c r="J6" s="1887"/>
      <c r="K6" s="1887"/>
      <c r="L6" s="1887"/>
      <c r="M6" s="1887"/>
      <c r="N6" s="1887"/>
      <c r="O6" s="1887"/>
      <c r="P6" s="1887"/>
      <c r="Q6" s="1888"/>
      <c r="R6" s="1895" t="s">
        <v>506</v>
      </c>
      <c r="S6" s="1896"/>
      <c r="T6" s="1896"/>
      <c r="U6" s="1896"/>
      <c r="V6" s="1896"/>
      <c r="W6" s="1896"/>
      <c r="X6" s="1897"/>
      <c r="Y6" s="1895" t="s">
        <v>507</v>
      </c>
      <c r="Z6" s="1897"/>
      <c r="AA6" s="1904" t="s">
        <v>508</v>
      </c>
      <c r="AB6" s="1904"/>
      <c r="AC6" s="1904"/>
      <c r="AD6" s="1904"/>
      <c r="AE6" s="1904"/>
      <c r="AF6" s="1904"/>
      <c r="AG6" s="1905" t="s">
        <v>509</v>
      </c>
      <c r="AH6" s="1906"/>
      <c r="AI6" s="1906"/>
      <c r="AJ6" s="1906"/>
      <c r="AK6" s="1906"/>
      <c r="AL6" s="1907"/>
      <c r="AM6" s="1905" t="s">
        <v>510</v>
      </c>
      <c r="AN6" s="1906"/>
      <c r="AO6" s="1906"/>
      <c r="AP6" s="1907"/>
      <c r="AQ6" s="1904" t="s">
        <v>511</v>
      </c>
      <c r="AR6" s="1904"/>
      <c r="AS6" s="1904"/>
      <c r="AT6" s="1904"/>
      <c r="AU6" s="1904"/>
      <c r="AV6" s="1904"/>
      <c r="AW6" s="1904"/>
      <c r="AX6" s="1904"/>
      <c r="AY6" s="1904"/>
      <c r="AZ6" s="1904"/>
      <c r="BA6" s="1904"/>
      <c r="BB6" s="1904"/>
      <c r="BC6" s="1908" t="s">
        <v>512</v>
      </c>
      <c r="BD6" s="1909"/>
      <c r="BE6" s="1909"/>
      <c r="BF6" s="1909"/>
      <c r="BG6" s="1909"/>
      <c r="BH6" s="1909"/>
      <c r="BI6" s="1910"/>
      <c r="BL6" s="1927" t="s">
        <v>513</v>
      </c>
      <c r="BM6" s="1904"/>
      <c r="BN6" s="1904"/>
      <c r="BO6" s="1904"/>
      <c r="BP6" s="1904"/>
      <c r="BQ6" s="1904"/>
      <c r="BR6" s="1904"/>
      <c r="BS6" s="1904"/>
      <c r="BT6" s="1904"/>
      <c r="BU6" s="1904"/>
      <c r="BV6" s="1904"/>
      <c r="BW6" s="1904"/>
      <c r="BX6" s="1904"/>
      <c r="BY6" s="1904"/>
      <c r="BZ6" s="1904"/>
      <c r="CA6" s="1904"/>
      <c r="CB6" s="1904"/>
      <c r="CC6" s="1904"/>
      <c r="CD6" s="1904"/>
      <c r="CE6" s="1904"/>
      <c r="CF6" s="1904"/>
      <c r="CG6" s="1904"/>
      <c r="CH6" s="1904"/>
      <c r="CI6" s="1904"/>
      <c r="CJ6" s="1904"/>
      <c r="CK6" s="1904"/>
      <c r="CL6" s="1904"/>
      <c r="CM6" s="1904"/>
      <c r="CN6" s="1904"/>
      <c r="CO6" s="1928"/>
      <c r="CQ6" s="1929" t="s">
        <v>514</v>
      </c>
      <c r="CR6" s="1930"/>
      <c r="CS6" s="1930"/>
      <c r="CT6" s="1930"/>
      <c r="CU6" s="1930"/>
      <c r="CV6" s="1930"/>
      <c r="CW6" s="1930"/>
      <c r="CX6" s="1930"/>
      <c r="CY6" s="1930"/>
      <c r="CZ6" s="1930"/>
      <c r="DA6" s="1930"/>
      <c r="DB6" s="1930"/>
      <c r="DC6" s="1930"/>
      <c r="DD6" s="1930"/>
      <c r="DE6" s="1930"/>
      <c r="DF6" s="1930"/>
      <c r="DG6" s="1930"/>
      <c r="DH6" s="1930"/>
      <c r="DI6" s="1930"/>
      <c r="DJ6" s="1930"/>
      <c r="DK6" s="1930"/>
      <c r="DL6" s="1930"/>
      <c r="DM6" s="1930"/>
      <c r="DN6" s="1930"/>
      <c r="DO6" s="1930"/>
      <c r="DP6" s="1930"/>
      <c r="DQ6" s="1930"/>
      <c r="DR6" s="1930"/>
      <c r="DS6" s="1930"/>
      <c r="DT6" s="1930"/>
      <c r="DU6" s="1930"/>
      <c r="DV6" s="1930"/>
      <c r="DW6" s="1930"/>
      <c r="DX6" s="1930"/>
      <c r="DY6" s="1930"/>
      <c r="DZ6" s="1930"/>
      <c r="EA6" s="1930"/>
      <c r="EB6" s="1930"/>
      <c r="EC6" s="1930"/>
      <c r="ED6" s="1930"/>
      <c r="EE6" s="1930"/>
      <c r="EF6" s="1930"/>
      <c r="EG6" s="1930"/>
      <c r="EH6" s="1930"/>
      <c r="EI6" s="1930"/>
      <c r="EJ6" s="1930"/>
      <c r="EK6" s="1930"/>
      <c r="EL6" s="1931"/>
    </row>
    <row r="7" spans="1:142">
      <c r="B7" s="1889"/>
      <c r="C7" s="1890"/>
      <c r="D7" s="1890"/>
      <c r="E7" s="1890"/>
      <c r="F7" s="1890"/>
      <c r="G7" s="1890"/>
      <c r="H7" s="1890"/>
      <c r="I7" s="1890"/>
      <c r="J7" s="1890"/>
      <c r="K7" s="1890"/>
      <c r="L7" s="1890"/>
      <c r="M7" s="1890"/>
      <c r="N7" s="1890"/>
      <c r="O7" s="1890"/>
      <c r="P7" s="1890"/>
      <c r="Q7" s="1891"/>
      <c r="R7" s="1898"/>
      <c r="S7" s="1899"/>
      <c r="T7" s="1899"/>
      <c r="U7" s="1899"/>
      <c r="V7" s="1899"/>
      <c r="W7" s="1899"/>
      <c r="X7" s="1900"/>
      <c r="Y7" s="1898"/>
      <c r="Z7" s="1900"/>
      <c r="AA7" s="1932" t="s">
        <v>80</v>
      </c>
      <c r="AB7" s="1933"/>
      <c r="AC7" s="1932" t="s">
        <v>48</v>
      </c>
      <c r="AD7" s="1935"/>
      <c r="AE7" s="1935"/>
      <c r="AF7" s="1933"/>
      <c r="AG7" s="1898"/>
      <c r="AH7" s="1899"/>
      <c r="AI7" s="1899"/>
      <c r="AJ7" s="1899"/>
      <c r="AK7" s="1899"/>
      <c r="AL7" s="1900"/>
      <c r="AM7" s="1898"/>
      <c r="AN7" s="1899"/>
      <c r="AO7" s="1899"/>
      <c r="AP7" s="1900"/>
      <c r="AQ7" s="1932" t="s">
        <v>515</v>
      </c>
      <c r="AR7" s="1935"/>
      <c r="AS7" s="1935"/>
      <c r="AT7" s="1935"/>
      <c r="AU7" s="1935"/>
      <c r="AV7" s="1935"/>
      <c r="AW7" s="1933"/>
      <c r="AX7" s="1932" t="s">
        <v>178</v>
      </c>
      <c r="AY7" s="1935"/>
      <c r="AZ7" s="1935"/>
      <c r="BA7" s="1935"/>
      <c r="BB7" s="1933"/>
      <c r="BC7" s="1911"/>
      <c r="BD7" s="1912"/>
      <c r="BE7" s="1912"/>
      <c r="BF7" s="1912"/>
      <c r="BG7" s="1912"/>
      <c r="BH7" s="1912"/>
      <c r="BI7" s="1913"/>
      <c r="BL7" s="1936" t="s">
        <v>81</v>
      </c>
      <c r="BM7" s="1918"/>
      <c r="BN7" s="1918"/>
      <c r="BO7" s="1918"/>
      <c r="BP7" s="1918"/>
      <c r="BQ7" s="1937"/>
      <c r="BR7" s="1917">
        <v>7</v>
      </c>
      <c r="BS7" s="1918"/>
      <c r="BT7" s="1918"/>
      <c r="BU7" s="1918"/>
      <c r="BV7" s="1918"/>
      <c r="BW7" s="1937"/>
      <c r="BX7" s="1917">
        <v>17</v>
      </c>
      <c r="BY7" s="1918"/>
      <c r="BZ7" s="1918"/>
      <c r="CA7" s="1918"/>
      <c r="CB7" s="1918"/>
      <c r="CC7" s="1937"/>
      <c r="CD7" s="1917">
        <v>9</v>
      </c>
      <c r="CE7" s="1918"/>
      <c r="CF7" s="1918"/>
      <c r="CG7" s="1918"/>
      <c r="CH7" s="1918"/>
      <c r="CI7" s="1937"/>
      <c r="CJ7" s="1917">
        <v>19</v>
      </c>
      <c r="CK7" s="1918"/>
      <c r="CL7" s="1918"/>
      <c r="CM7" s="1918"/>
      <c r="CN7" s="1918"/>
      <c r="CO7" s="1919"/>
      <c r="CQ7" s="1923" t="s">
        <v>516</v>
      </c>
      <c r="CR7" s="1924"/>
      <c r="CS7" s="1924"/>
      <c r="CT7" s="1924"/>
      <c r="CU7" s="1924"/>
      <c r="CV7" s="1924"/>
      <c r="CW7" s="1924" t="s">
        <v>517</v>
      </c>
      <c r="CX7" s="1924"/>
      <c r="CY7" s="1924"/>
      <c r="CZ7" s="1924"/>
      <c r="DA7" s="1924"/>
      <c r="DB7" s="1924"/>
      <c r="DC7" s="1924" t="s">
        <v>518</v>
      </c>
      <c r="DD7" s="1924"/>
      <c r="DE7" s="1924"/>
      <c r="DF7" s="1924"/>
      <c r="DG7" s="1924"/>
      <c r="DH7" s="1924"/>
      <c r="DI7" s="1924"/>
      <c r="DJ7" s="1924"/>
      <c r="DK7" s="1924"/>
      <c r="DL7" s="1924"/>
      <c r="DM7" s="1924"/>
      <c r="DN7" s="1924"/>
      <c r="DO7" s="1924"/>
      <c r="DP7" s="1924"/>
      <c r="DQ7" s="1924"/>
      <c r="DR7" s="1924"/>
      <c r="DS7" s="1924"/>
      <c r="DT7" s="1924"/>
      <c r="DU7" s="1924"/>
      <c r="DV7" s="1924"/>
      <c r="DW7" s="1924"/>
      <c r="DX7" s="1924"/>
      <c r="DY7" s="1924"/>
      <c r="DZ7" s="1924"/>
      <c r="EA7" s="1924"/>
      <c r="EB7" s="1924"/>
      <c r="EC7" s="1924"/>
      <c r="ED7" s="1924"/>
      <c r="EE7" s="1924"/>
      <c r="EF7" s="1924"/>
      <c r="EG7" s="1924" t="s">
        <v>519</v>
      </c>
      <c r="EH7" s="1924"/>
      <c r="EI7" s="1924"/>
      <c r="EJ7" s="1924"/>
      <c r="EK7" s="1924"/>
      <c r="EL7" s="1941"/>
    </row>
    <row r="8" spans="1:142" ht="15.75" thickBot="1">
      <c r="B8" s="1892"/>
      <c r="C8" s="1893"/>
      <c r="D8" s="1893"/>
      <c r="E8" s="1893"/>
      <c r="F8" s="1893"/>
      <c r="G8" s="1893"/>
      <c r="H8" s="1893"/>
      <c r="I8" s="1893"/>
      <c r="J8" s="1893"/>
      <c r="K8" s="1893"/>
      <c r="L8" s="1893"/>
      <c r="M8" s="1893"/>
      <c r="N8" s="1893"/>
      <c r="O8" s="1893"/>
      <c r="P8" s="1893"/>
      <c r="Q8" s="1894"/>
      <c r="R8" s="1901"/>
      <c r="S8" s="1902"/>
      <c r="T8" s="1902"/>
      <c r="U8" s="1902"/>
      <c r="V8" s="1902"/>
      <c r="W8" s="1902"/>
      <c r="X8" s="1903"/>
      <c r="Y8" s="1901"/>
      <c r="Z8" s="1903"/>
      <c r="AA8" s="1934"/>
      <c r="AB8" s="1894"/>
      <c r="AC8" s="1934"/>
      <c r="AD8" s="1893"/>
      <c r="AE8" s="1893"/>
      <c r="AF8" s="1894"/>
      <c r="AG8" s="1901"/>
      <c r="AH8" s="1902"/>
      <c r="AI8" s="1902"/>
      <c r="AJ8" s="1902"/>
      <c r="AK8" s="1902"/>
      <c r="AL8" s="1903"/>
      <c r="AM8" s="1901"/>
      <c r="AN8" s="1902"/>
      <c r="AO8" s="1902"/>
      <c r="AP8" s="1903"/>
      <c r="AQ8" s="1934"/>
      <c r="AR8" s="1893"/>
      <c r="AS8" s="1893"/>
      <c r="AT8" s="1893"/>
      <c r="AU8" s="1893"/>
      <c r="AV8" s="1893"/>
      <c r="AW8" s="1894"/>
      <c r="AX8" s="1934"/>
      <c r="AY8" s="1893"/>
      <c r="AZ8" s="1893"/>
      <c r="BA8" s="1893"/>
      <c r="BB8" s="1894"/>
      <c r="BC8" s="1914"/>
      <c r="BD8" s="1915"/>
      <c r="BE8" s="1915"/>
      <c r="BF8" s="1915"/>
      <c r="BG8" s="1915"/>
      <c r="BH8" s="1915"/>
      <c r="BI8" s="1916"/>
      <c r="BL8" s="1938"/>
      <c r="BM8" s="1921"/>
      <c r="BN8" s="1921"/>
      <c r="BO8" s="1921"/>
      <c r="BP8" s="1921"/>
      <c r="BQ8" s="1939"/>
      <c r="BR8" s="1920"/>
      <c r="BS8" s="1921"/>
      <c r="BT8" s="1921"/>
      <c r="BU8" s="1921"/>
      <c r="BV8" s="1921"/>
      <c r="BW8" s="1939"/>
      <c r="BX8" s="1920"/>
      <c r="BY8" s="1921"/>
      <c r="BZ8" s="1921"/>
      <c r="CA8" s="1921"/>
      <c r="CB8" s="1921"/>
      <c r="CC8" s="1939"/>
      <c r="CD8" s="1920"/>
      <c r="CE8" s="1921"/>
      <c r="CF8" s="1921"/>
      <c r="CG8" s="1921"/>
      <c r="CH8" s="1921"/>
      <c r="CI8" s="1939"/>
      <c r="CJ8" s="1920"/>
      <c r="CK8" s="1921"/>
      <c r="CL8" s="1921"/>
      <c r="CM8" s="1921"/>
      <c r="CN8" s="1921"/>
      <c r="CO8" s="1922"/>
      <c r="CQ8" s="1925" t="s">
        <v>81</v>
      </c>
      <c r="CR8" s="1926"/>
      <c r="CS8" s="1926"/>
      <c r="CT8" s="1926"/>
      <c r="CU8" s="1926"/>
      <c r="CV8" s="1926"/>
      <c r="CW8" s="1926" t="s">
        <v>61</v>
      </c>
      <c r="CX8" s="1926"/>
      <c r="CY8" s="1926"/>
      <c r="CZ8" s="1926"/>
      <c r="DA8" s="1926"/>
      <c r="DB8" s="1926"/>
      <c r="DC8" s="1926" t="s">
        <v>61</v>
      </c>
      <c r="DD8" s="1926"/>
      <c r="DE8" s="1926"/>
      <c r="DF8" s="1926"/>
      <c r="DG8" s="1926"/>
      <c r="DH8" s="1926"/>
      <c r="DI8" s="1926" t="s">
        <v>520</v>
      </c>
      <c r="DJ8" s="1926"/>
      <c r="DK8" s="1926"/>
      <c r="DL8" s="1926"/>
      <c r="DM8" s="1926"/>
      <c r="DN8" s="1926"/>
      <c r="DO8" s="1926" t="s">
        <v>521</v>
      </c>
      <c r="DP8" s="1926"/>
      <c r="DQ8" s="1926"/>
      <c r="DR8" s="1926"/>
      <c r="DS8" s="1926"/>
      <c r="DT8" s="1926"/>
      <c r="DU8" s="1926" t="s">
        <v>522</v>
      </c>
      <c r="DV8" s="1926"/>
      <c r="DW8" s="1926"/>
      <c r="DX8" s="1926"/>
      <c r="DY8" s="1926"/>
      <c r="DZ8" s="1926"/>
      <c r="EA8" s="1926" t="s">
        <v>523</v>
      </c>
      <c r="EB8" s="1926"/>
      <c r="EC8" s="1926"/>
      <c r="ED8" s="1926"/>
      <c r="EE8" s="1926"/>
      <c r="EF8" s="1926"/>
      <c r="EG8" s="1926" t="s">
        <v>61</v>
      </c>
      <c r="EH8" s="1926"/>
      <c r="EI8" s="1926"/>
      <c r="EJ8" s="1926"/>
      <c r="EK8" s="1926"/>
      <c r="EL8" s="1940"/>
    </row>
    <row r="9" spans="1:142" ht="4.1500000000000004" customHeight="1">
      <c r="B9" s="1955"/>
      <c r="C9" s="1956"/>
      <c r="D9" s="1956"/>
      <c r="E9" s="1956"/>
      <c r="F9" s="1956"/>
      <c r="G9" s="1956"/>
      <c r="H9" s="1956"/>
      <c r="I9" s="1956"/>
      <c r="J9" s="1956"/>
      <c r="K9" s="1956"/>
      <c r="L9" s="1956"/>
      <c r="M9" s="1956"/>
      <c r="N9" s="1956"/>
      <c r="O9" s="1956"/>
      <c r="P9" s="1956"/>
      <c r="Q9" s="1956"/>
      <c r="R9" s="1952"/>
      <c r="S9" s="1952"/>
      <c r="T9" s="1952"/>
      <c r="U9" s="1952"/>
      <c r="V9" s="1952"/>
      <c r="W9" s="1952"/>
      <c r="X9" s="1952"/>
      <c r="Y9" s="1952"/>
      <c r="Z9" s="1952"/>
      <c r="AA9" s="1952"/>
      <c r="AB9" s="1952"/>
      <c r="AC9" s="1952"/>
      <c r="AD9" s="1952"/>
      <c r="AE9" s="1952"/>
      <c r="AF9" s="1952"/>
      <c r="AG9" s="1952"/>
      <c r="AH9" s="1952"/>
      <c r="AI9" s="1952"/>
      <c r="AJ9" s="1952"/>
      <c r="AK9" s="1952"/>
      <c r="AL9" s="1952"/>
      <c r="AM9" s="1957"/>
      <c r="AN9" s="1957"/>
      <c r="AO9" s="1957"/>
      <c r="AP9" s="1957"/>
      <c r="AQ9" s="1957"/>
      <c r="AR9" s="1957"/>
      <c r="AS9" s="1957"/>
      <c r="AT9" s="1957"/>
      <c r="AU9" s="1957"/>
      <c r="AV9" s="1957"/>
      <c r="AW9" s="1957"/>
      <c r="AX9" s="1959"/>
      <c r="AY9" s="1959"/>
      <c r="AZ9" s="1959"/>
      <c r="BA9" s="1959"/>
      <c r="BB9" s="1959"/>
      <c r="BC9" s="1960"/>
      <c r="BD9" s="1960"/>
      <c r="BE9" s="1960"/>
      <c r="BF9" s="1960"/>
      <c r="BG9" s="1960"/>
      <c r="BH9" s="1960"/>
      <c r="BI9" s="1961"/>
      <c r="BL9" s="1962"/>
      <c r="BM9" s="1949"/>
      <c r="BN9" s="1949"/>
      <c r="BO9" s="1949"/>
      <c r="BP9" s="1949"/>
      <c r="BQ9" s="1949"/>
      <c r="BR9" s="1949"/>
      <c r="BS9" s="1949"/>
      <c r="BT9" s="1949"/>
      <c r="BU9" s="1949"/>
      <c r="BV9" s="1949"/>
      <c r="BW9" s="1949"/>
      <c r="BX9" s="1949"/>
      <c r="BY9" s="1949"/>
      <c r="BZ9" s="1949"/>
      <c r="CA9" s="1949"/>
      <c r="CB9" s="1949"/>
      <c r="CC9" s="1949"/>
      <c r="CD9" s="1949"/>
      <c r="CE9" s="1949"/>
      <c r="CF9" s="1949"/>
      <c r="CG9" s="1949"/>
      <c r="CH9" s="1949"/>
      <c r="CI9" s="1949"/>
      <c r="CJ9" s="1949"/>
      <c r="CK9" s="1949"/>
      <c r="CL9" s="1949"/>
      <c r="CM9" s="1949"/>
      <c r="CN9" s="1949"/>
      <c r="CO9" s="1950"/>
      <c r="CQ9" s="1951"/>
      <c r="CR9" s="1952"/>
      <c r="CS9" s="1952"/>
      <c r="CT9" s="1952"/>
      <c r="CU9" s="1952"/>
      <c r="CV9" s="1952"/>
      <c r="CW9" s="1952"/>
      <c r="CX9" s="1952"/>
      <c r="CY9" s="1952"/>
      <c r="CZ9" s="1952"/>
      <c r="DA9" s="1952"/>
      <c r="DB9" s="1952"/>
      <c r="DC9" s="1952"/>
      <c r="DD9" s="1952"/>
      <c r="DE9" s="1952"/>
      <c r="DF9" s="1952"/>
      <c r="DG9" s="1952"/>
      <c r="DH9" s="1952"/>
      <c r="DI9" s="1952"/>
      <c r="DJ9" s="1952"/>
      <c r="DK9" s="1952"/>
      <c r="DL9" s="1952"/>
      <c r="DM9" s="1952"/>
      <c r="DN9" s="1952"/>
      <c r="DO9" s="1952"/>
      <c r="DP9" s="1952"/>
      <c r="DQ9" s="1952"/>
      <c r="DR9" s="1952"/>
      <c r="DS9" s="1952"/>
      <c r="DT9" s="1952"/>
      <c r="DU9" s="1952"/>
      <c r="DV9" s="1952"/>
      <c r="DW9" s="1952"/>
      <c r="DX9" s="1952"/>
      <c r="DY9" s="1952"/>
      <c r="DZ9" s="1952"/>
      <c r="EA9" s="1952"/>
      <c r="EB9" s="1952"/>
      <c r="EC9" s="1952"/>
      <c r="ED9" s="1952"/>
      <c r="EE9" s="1952"/>
      <c r="EF9" s="1952"/>
      <c r="EG9" s="1964"/>
      <c r="EH9" s="1965"/>
      <c r="EI9" s="1965"/>
      <c r="EJ9" s="1965"/>
      <c r="EK9" s="1965"/>
      <c r="EL9" s="1966"/>
    </row>
    <row r="10" spans="1:142">
      <c r="B10" s="1942"/>
      <c r="C10" s="1943"/>
      <c r="D10" s="1943"/>
      <c r="E10" s="1943"/>
      <c r="F10" s="1943"/>
      <c r="G10" s="1943"/>
      <c r="H10" s="1943"/>
      <c r="I10" s="1943"/>
      <c r="J10" s="1943"/>
      <c r="K10" s="1943"/>
      <c r="L10" s="1943"/>
      <c r="M10" s="1943"/>
      <c r="N10" s="1943"/>
      <c r="O10" s="1943"/>
      <c r="P10" s="1943"/>
      <c r="Q10" s="1943"/>
      <c r="R10" s="1944">
        <v>10000</v>
      </c>
      <c r="S10" s="1944"/>
      <c r="T10" s="1944"/>
      <c r="U10" s="1944"/>
      <c r="V10" s="1944"/>
      <c r="W10" s="1944"/>
      <c r="X10" s="1944"/>
      <c r="Y10" s="1945">
        <v>19</v>
      </c>
      <c r="Z10" s="1945"/>
      <c r="AA10" s="1945">
        <v>2</v>
      </c>
      <c r="AB10" s="1945"/>
      <c r="AC10" s="1945">
        <v>25</v>
      </c>
      <c r="AD10" s="1946"/>
      <c r="AE10" s="1947" t="s">
        <v>524</v>
      </c>
      <c r="AF10" s="1948"/>
      <c r="AG10" s="1953">
        <f>ROUND((R10*Y10/100),2)</f>
        <v>1900</v>
      </c>
      <c r="AH10" s="1953"/>
      <c r="AI10" s="1953"/>
      <c r="AJ10" s="1953"/>
      <c r="AK10" s="1953"/>
      <c r="AL10" s="1953"/>
      <c r="AM10" s="1944">
        <v>300</v>
      </c>
      <c r="AN10" s="1944"/>
      <c r="AO10" s="1944"/>
      <c r="AP10" s="1944"/>
      <c r="AQ10" s="1944">
        <f>ROUND(((R10+AG10)*0/100),2)</f>
        <v>0</v>
      </c>
      <c r="AR10" s="1944"/>
      <c r="AS10" s="1944"/>
      <c r="AT10" s="1944"/>
      <c r="AU10" s="1944"/>
      <c r="AV10" s="1944"/>
      <c r="AW10" s="1944"/>
      <c r="AX10" s="1944">
        <v>0</v>
      </c>
      <c r="AY10" s="1944"/>
      <c r="AZ10" s="1944"/>
      <c r="BA10" s="1944"/>
      <c r="BB10" s="1944"/>
      <c r="BC10" s="1953">
        <f>(R10+AG10+AM10)-(AQ10+AX10)</f>
        <v>12200</v>
      </c>
      <c r="BD10" s="1953"/>
      <c r="BE10" s="1953"/>
      <c r="BF10" s="1953"/>
      <c r="BG10" s="1953"/>
      <c r="BH10" s="1953"/>
      <c r="BI10" s="1954"/>
      <c r="BL10" s="1968">
        <f t="shared" ref="BL10:BL16" si="0">IF($Y10=0,$R10,0)</f>
        <v>0</v>
      </c>
      <c r="BM10" s="1958"/>
      <c r="BN10" s="1958"/>
      <c r="BO10" s="1958"/>
      <c r="BP10" s="1958"/>
      <c r="BQ10" s="1958"/>
      <c r="BR10" s="1958">
        <f t="shared" ref="BR10:BR16" si="1">IF($Y10=7,$R10,0)</f>
        <v>0</v>
      </c>
      <c r="BS10" s="1958"/>
      <c r="BT10" s="1958"/>
      <c r="BU10" s="1958"/>
      <c r="BV10" s="1958"/>
      <c r="BW10" s="1958"/>
      <c r="BX10" s="1958">
        <f t="shared" ref="BX10:BX16" si="2">IF($Y10=17,$R10,0)</f>
        <v>0</v>
      </c>
      <c r="BY10" s="1958"/>
      <c r="BZ10" s="1958"/>
      <c r="CA10" s="1958"/>
      <c r="CB10" s="1958"/>
      <c r="CC10" s="1958"/>
      <c r="CD10" s="1958">
        <f t="shared" ref="CD10:CD16" si="3">IF($Y10=9,$R10,0)</f>
        <v>0</v>
      </c>
      <c r="CE10" s="1958"/>
      <c r="CF10" s="1958"/>
      <c r="CG10" s="1958"/>
      <c r="CH10" s="1958"/>
      <c r="CI10" s="1958"/>
      <c r="CJ10" s="1958">
        <f>IF($Y10=19,$BC10,0)</f>
        <v>12200</v>
      </c>
      <c r="CK10" s="1958"/>
      <c r="CL10" s="1958"/>
      <c r="CM10" s="1958"/>
      <c r="CN10" s="1958"/>
      <c r="CO10" s="1969"/>
      <c r="CQ10" s="1970">
        <f t="shared" ref="CQ10:CQ16" si="4">IF($AA10=0,$R10,0)</f>
        <v>0</v>
      </c>
      <c r="CR10" s="1963"/>
      <c r="CS10" s="1963"/>
      <c r="CT10" s="1963"/>
      <c r="CU10" s="1963"/>
      <c r="CV10" s="1963"/>
      <c r="CW10" s="1963">
        <f t="shared" ref="CW10:CW16" si="5">IF($AA10=1,$R10,0)</f>
        <v>0</v>
      </c>
      <c r="CX10" s="1963"/>
      <c r="CY10" s="1963"/>
      <c r="CZ10" s="1963"/>
      <c r="DA10" s="1963"/>
      <c r="DB10" s="1963"/>
      <c r="DC10" s="1963">
        <f t="shared" ref="DC10:DC16" si="6">IF($AA10=2,IF($AC10=0,$R10,0),0)</f>
        <v>0</v>
      </c>
      <c r="DD10" s="1963"/>
      <c r="DE10" s="1963"/>
      <c r="DF10" s="1963"/>
      <c r="DG10" s="1963"/>
      <c r="DH10" s="1963"/>
      <c r="DI10" s="1963">
        <f t="shared" ref="DI10:DI16" si="7">IF($AA10=2,IF($AC10=25,$R10,0),0)</f>
        <v>10000</v>
      </c>
      <c r="DJ10" s="1963"/>
      <c r="DK10" s="1963"/>
      <c r="DL10" s="1963"/>
      <c r="DM10" s="1963"/>
      <c r="DN10" s="1963"/>
      <c r="DO10" s="1963">
        <f t="shared" ref="DO10:DO16" si="8">IF($AA10=2,IF($AC10=30,$R10,0),0)</f>
        <v>0</v>
      </c>
      <c r="DP10" s="1963"/>
      <c r="DQ10" s="1963"/>
      <c r="DR10" s="1963"/>
      <c r="DS10" s="1963"/>
      <c r="DT10" s="1963"/>
      <c r="DU10" s="1963">
        <f t="shared" ref="DU10:DU16" si="9">IF($AA10=2,IF($AC10=50,$R10,0),0)</f>
        <v>0</v>
      </c>
      <c r="DV10" s="1963"/>
      <c r="DW10" s="1963"/>
      <c r="DX10" s="1963"/>
      <c r="DY10" s="1963"/>
      <c r="DZ10" s="1963"/>
      <c r="EA10" s="1963">
        <f t="shared" ref="EA10:EA16" si="10">IF($AA10=2,IF($AC10=75,$R10,0),0)</f>
        <v>0</v>
      </c>
      <c r="EB10" s="1963"/>
      <c r="EC10" s="1963"/>
      <c r="ED10" s="1963"/>
      <c r="EE10" s="1963"/>
      <c r="EF10" s="1963"/>
      <c r="EG10" s="1963">
        <f t="shared" ref="EG10:EG16" si="11">IF($AA10=3,$R10,0)</f>
        <v>0</v>
      </c>
      <c r="EH10" s="1963"/>
      <c r="EI10" s="1963"/>
      <c r="EJ10" s="1963"/>
      <c r="EK10" s="1963"/>
      <c r="EL10" s="1967"/>
    </row>
    <row r="11" spans="1:142">
      <c r="B11" s="1942"/>
      <c r="C11" s="1943"/>
      <c r="D11" s="1943"/>
      <c r="E11" s="1943"/>
      <c r="F11" s="1943"/>
      <c r="G11" s="1943"/>
      <c r="H11" s="1943"/>
      <c r="I11" s="1943"/>
      <c r="J11" s="1943"/>
      <c r="K11" s="1943"/>
      <c r="L11" s="1943"/>
      <c r="M11" s="1943"/>
      <c r="N11" s="1943"/>
      <c r="O11" s="1943"/>
      <c r="P11" s="1943"/>
      <c r="Q11" s="1943"/>
      <c r="R11" s="1944">
        <v>0</v>
      </c>
      <c r="S11" s="1944"/>
      <c r="T11" s="1944"/>
      <c r="U11" s="1944"/>
      <c r="V11" s="1944"/>
      <c r="W11" s="1944"/>
      <c r="X11" s="1944"/>
      <c r="Y11" s="1945">
        <v>19</v>
      </c>
      <c r="Z11" s="1945"/>
      <c r="AA11" s="1945">
        <v>2</v>
      </c>
      <c r="AB11" s="1945"/>
      <c r="AC11" s="1945">
        <v>50</v>
      </c>
      <c r="AD11" s="1946"/>
      <c r="AE11" s="1947" t="s">
        <v>524</v>
      </c>
      <c r="AF11" s="1948"/>
      <c r="AG11" s="1953">
        <f t="shared" ref="AG11:AG16" si="12">ROUND((R11*Y11/100),2)</f>
        <v>0</v>
      </c>
      <c r="AH11" s="1953"/>
      <c r="AI11" s="1953"/>
      <c r="AJ11" s="1953"/>
      <c r="AK11" s="1953"/>
      <c r="AL11" s="1953"/>
      <c r="AM11" s="1944"/>
      <c r="AN11" s="1944"/>
      <c r="AO11" s="1944"/>
      <c r="AP11" s="1944"/>
      <c r="AQ11" s="1944">
        <f t="shared" ref="AQ11:AQ16" si="13">ROUND(((R11+AG11)*0/100),2)</f>
        <v>0</v>
      </c>
      <c r="AR11" s="1944"/>
      <c r="AS11" s="1944"/>
      <c r="AT11" s="1944"/>
      <c r="AU11" s="1944"/>
      <c r="AV11" s="1944"/>
      <c r="AW11" s="1944"/>
      <c r="AX11" s="1944"/>
      <c r="AY11" s="1944"/>
      <c r="AZ11" s="1944"/>
      <c r="BA11" s="1944"/>
      <c r="BB11" s="1944"/>
      <c r="BC11" s="1953">
        <f t="shared" ref="BC11:BC16" si="14">(R11+AG11+AM11)-(AQ11+AX11)</f>
        <v>0</v>
      </c>
      <c r="BD11" s="1953"/>
      <c r="BE11" s="1953"/>
      <c r="BF11" s="1953"/>
      <c r="BG11" s="1953"/>
      <c r="BH11" s="1953"/>
      <c r="BI11" s="1954"/>
      <c r="BL11" s="1968">
        <f t="shared" si="0"/>
        <v>0</v>
      </c>
      <c r="BM11" s="1958"/>
      <c r="BN11" s="1958"/>
      <c r="BO11" s="1958"/>
      <c r="BP11" s="1958"/>
      <c r="BQ11" s="1958"/>
      <c r="BR11" s="1958">
        <f t="shared" si="1"/>
        <v>0</v>
      </c>
      <c r="BS11" s="1958"/>
      <c r="BT11" s="1958"/>
      <c r="BU11" s="1958"/>
      <c r="BV11" s="1958"/>
      <c r="BW11" s="1958"/>
      <c r="BX11" s="1958">
        <f t="shared" si="2"/>
        <v>0</v>
      </c>
      <c r="BY11" s="1958"/>
      <c r="BZ11" s="1958"/>
      <c r="CA11" s="1958"/>
      <c r="CB11" s="1958"/>
      <c r="CC11" s="1958"/>
      <c r="CD11" s="1958">
        <f>IF($Y11=9,$BC11,0)</f>
        <v>0</v>
      </c>
      <c r="CE11" s="1958"/>
      <c r="CF11" s="1958"/>
      <c r="CG11" s="1958"/>
      <c r="CH11" s="1958"/>
      <c r="CI11" s="1958"/>
      <c r="CJ11" s="1958">
        <f t="shared" ref="CJ11:CJ16" si="15">IF($Y11=19,$R11,0)</f>
        <v>0</v>
      </c>
      <c r="CK11" s="1958"/>
      <c r="CL11" s="1958"/>
      <c r="CM11" s="1958"/>
      <c r="CN11" s="1958"/>
      <c r="CO11" s="1969"/>
      <c r="CQ11" s="1970">
        <f t="shared" si="4"/>
        <v>0</v>
      </c>
      <c r="CR11" s="1963"/>
      <c r="CS11" s="1963"/>
      <c r="CT11" s="1963"/>
      <c r="CU11" s="1963"/>
      <c r="CV11" s="1963"/>
      <c r="CW11" s="1963">
        <f t="shared" si="5"/>
        <v>0</v>
      </c>
      <c r="CX11" s="1963"/>
      <c r="CY11" s="1963"/>
      <c r="CZ11" s="1963"/>
      <c r="DA11" s="1963"/>
      <c r="DB11" s="1963"/>
      <c r="DC11" s="1963">
        <f t="shared" si="6"/>
        <v>0</v>
      </c>
      <c r="DD11" s="1963"/>
      <c r="DE11" s="1963"/>
      <c r="DF11" s="1963"/>
      <c r="DG11" s="1963"/>
      <c r="DH11" s="1963"/>
      <c r="DI11" s="1963">
        <f t="shared" si="7"/>
        <v>0</v>
      </c>
      <c r="DJ11" s="1963"/>
      <c r="DK11" s="1963"/>
      <c r="DL11" s="1963"/>
      <c r="DM11" s="1963"/>
      <c r="DN11" s="1963"/>
      <c r="DO11" s="1963">
        <f t="shared" si="8"/>
        <v>0</v>
      </c>
      <c r="DP11" s="1963"/>
      <c r="DQ11" s="1963"/>
      <c r="DR11" s="1963"/>
      <c r="DS11" s="1963"/>
      <c r="DT11" s="1963"/>
      <c r="DU11" s="1963">
        <f t="shared" si="9"/>
        <v>0</v>
      </c>
      <c r="DV11" s="1963"/>
      <c r="DW11" s="1963"/>
      <c r="DX11" s="1963"/>
      <c r="DY11" s="1963"/>
      <c r="DZ11" s="1963"/>
      <c r="EA11" s="1963">
        <f t="shared" si="10"/>
        <v>0</v>
      </c>
      <c r="EB11" s="1963"/>
      <c r="EC11" s="1963"/>
      <c r="ED11" s="1963"/>
      <c r="EE11" s="1963"/>
      <c r="EF11" s="1963"/>
      <c r="EG11" s="1963">
        <f t="shared" si="11"/>
        <v>0</v>
      </c>
      <c r="EH11" s="1963"/>
      <c r="EI11" s="1963"/>
      <c r="EJ11" s="1963"/>
      <c r="EK11" s="1963"/>
      <c r="EL11" s="1967"/>
    </row>
    <row r="12" spans="1:142">
      <c r="B12" s="1942"/>
      <c r="C12" s="1943"/>
      <c r="D12" s="1943"/>
      <c r="E12" s="1943"/>
      <c r="F12" s="1943"/>
      <c r="G12" s="1943"/>
      <c r="H12" s="1943"/>
      <c r="I12" s="1943"/>
      <c r="J12" s="1943"/>
      <c r="K12" s="1943"/>
      <c r="L12" s="1943"/>
      <c r="M12" s="1943"/>
      <c r="N12" s="1943"/>
      <c r="O12" s="1943"/>
      <c r="P12" s="1943"/>
      <c r="Q12" s="1943"/>
      <c r="R12" s="1944">
        <v>0</v>
      </c>
      <c r="S12" s="1944"/>
      <c r="T12" s="1944"/>
      <c r="U12" s="1944"/>
      <c r="V12" s="1944"/>
      <c r="W12" s="1944"/>
      <c r="X12" s="1944"/>
      <c r="Y12" s="1945">
        <v>19</v>
      </c>
      <c r="Z12" s="1945"/>
      <c r="AA12" s="1945">
        <v>2</v>
      </c>
      <c r="AB12" s="1945"/>
      <c r="AC12" s="1945">
        <v>0</v>
      </c>
      <c r="AD12" s="1946"/>
      <c r="AE12" s="1947" t="s">
        <v>524</v>
      </c>
      <c r="AF12" s="1948"/>
      <c r="AG12" s="1953">
        <f t="shared" si="12"/>
        <v>0</v>
      </c>
      <c r="AH12" s="1953"/>
      <c r="AI12" s="1953"/>
      <c r="AJ12" s="1953"/>
      <c r="AK12" s="1953"/>
      <c r="AL12" s="1953"/>
      <c r="AM12" s="1944"/>
      <c r="AN12" s="1944"/>
      <c r="AO12" s="1944"/>
      <c r="AP12" s="1944"/>
      <c r="AQ12" s="1944">
        <f t="shared" si="13"/>
        <v>0</v>
      </c>
      <c r="AR12" s="1944"/>
      <c r="AS12" s="1944"/>
      <c r="AT12" s="1944"/>
      <c r="AU12" s="1944"/>
      <c r="AV12" s="1944"/>
      <c r="AW12" s="1944"/>
      <c r="AX12" s="1944"/>
      <c r="AY12" s="1944"/>
      <c r="AZ12" s="1944"/>
      <c r="BA12" s="1944"/>
      <c r="BB12" s="1944"/>
      <c r="BC12" s="1953">
        <f t="shared" si="14"/>
        <v>0</v>
      </c>
      <c r="BD12" s="1953"/>
      <c r="BE12" s="1953"/>
      <c r="BF12" s="1953"/>
      <c r="BG12" s="1953"/>
      <c r="BH12" s="1953"/>
      <c r="BI12" s="1954"/>
      <c r="BL12" s="1968">
        <f t="shared" si="0"/>
        <v>0</v>
      </c>
      <c r="BM12" s="1958"/>
      <c r="BN12" s="1958"/>
      <c r="BO12" s="1958"/>
      <c r="BP12" s="1958"/>
      <c r="BQ12" s="1958"/>
      <c r="BR12" s="1958">
        <f t="shared" si="1"/>
        <v>0</v>
      </c>
      <c r="BS12" s="1958"/>
      <c r="BT12" s="1958"/>
      <c r="BU12" s="1958"/>
      <c r="BV12" s="1958"/>
      <c r="BW12" s="1958"/>
      <c r="BX12" s="1958">
        <f t="shared" si="2"/>
        <v>0</v>
      </c>
      <c r="BY12" s="1958"/>
      <c r="BZ12" s="1958"/>
      <c r="CA12" s="1958"/>
      <c r="CB12" s="1958"/>
      <c r="CC12" s="1958"/>
      <c r="CD12" s="1958">
        <f t="shared" si="3"/>
        <v>0</v>
      </c>
      <c r="CE12" s="1958"/>
      <c r="CF12" s="1958"/>
      <c r="CG12" s="1958"/>
      <c r="CH12" s="1958"/>
      <c r="CI12" s="1958"/>
      <c r="CJ12" s="1958">
        <f t="shared" si="15"/>
        <v>0</v>
      </c>
      <c r="CK12" s="1958"/>
      <c r="CL12" s="1958"/>
      <c r="CM12" s="1958"/>
      <c r="CN12" s="1958"/>
      <c r="CO12" s="1969"/>
      <c r="CQ12" s="1970">
        <f t="shared" si="4"/>
        <v>0</v>
      </c>
      <c r="CR12" s="1963"/>
      <c r="CS12" s="1963"/>
      <c r="CT12" s="1963"/>
      <c r="CU12" s="1963"/>
      <c r="CV12" s="1963"/>
      <c r="CW12" s="1963">
        <f t="shared" si="5"/>
        <v>0</v>
      </c>
      <c r="CX12" s="1963"/>
      <c r="CY12" s="1963"/>
      <c r="CZ12" s="1963"/>
      <c r="DA12" s="1963"/>
      <c r="DB12" s="1963"/>
      <c r="DC12" s="1963">
        <f t="shared" si="6"/>
        <v>0</v>
      </c>
      <c r="DD12" s="1963"/>
      <c r="DE12" s="1963"/>
      <c r="DF12" s="1963"/>
      <c r="DG12" s="1963"/>
      <c r="DH12" s="1963"/>
      <c r="DI12" s="1963">
        <f t="shared" si="7"/>
        <v>0</v>
      </c>
      <c r="DJ12" s="1963"/>
      <c r="DK12" s="1963"/>
      <c r="DL12" s="1963"/>
      <c r="DM12" s="1963"/>
      <c r="DN12" s="1963"/>
      <c r="DO12" s="1963">
        <f t="shared" si="8"/>
        <v>0</v>
      </c>
      <c r="DP12" s="1963"/>
      <c r="DQ12" s="1963"/>
      <c r="DR12" s="1963"/>
      <c r="DS12" s="1963"/>
      <c r="DT12" s="1963"/>
      <c r="DU12" s="1963">
        <f t="shared" si="9"/>
        <v>0</v>
      </c>
      <c r="DV12" s="1963"/>
      <c r="DW12" s="1963"/>
      <c r="DX12" s="1963"/>
      <c r="DY12" s="1963"/>
      <c r="DZ12" s="1963"/>
      <c r="EA12" s="1963">
        <f t="shared" si="10"/>
        <v>0</v>
      </c>
      <c r="EB12" s="1963"/>
      <c r="EC12" s="1963"/>
      <c r="ED12" s="1963"/>
      <c r="EE12" s="1963"/>
      <c r="EF12" s="1963"/>
      <c r="EG12" s="1963">
        <f t="shared" si="11"/>
        <v>0</v>
      </c>
      <c r="EH12" s="1963"/>
      <c r="EI12" s="1963"/>
      <c r="EJ12" s="1963"/>
      <c r="EK12" s="1963"/>
      <c r="EL12" s="1967"/>
    </row>
    <row r="13" spans="1:142">
      <c r="B13" s="1942"/>
      <c r="C13" s="1943"/>
      <c r="D13" s="1943"/>
      <c r="E13" s="1943"/>
      <c r="F13" s="1943"/>
      <c r="G13" s="1943"/>
      <c r="H13" s="1943"/>
      <c r="I13" s="1943"/>
      <c r="J13" s="1943"/>
      <c r="K13" s="1943"/>
      <c r="L13" s="1943"/>
      <c r="M13" s="1943"/>
      <c r="N13" s="1943"/>
      <c r="O13" s="1943"/>
      <c r="P13" s="1943"/>
      <c r="Q13" s="1943"/>
      <c r="R13" s="1944">
        <v>20000</v>
      </c>
      <c r="S13" s="1944"/>
      <c r="T13" s="1944"/>
      <c r="U13" s="1944"/>
      <c r="V13" s="1944"/>
      <c r="W13" s="1944"/>
      <c r="X13" s="1944"/>
      <c r="Y13" s="1945"/>
      <c r="Z13" s="1945"/>
      <c r="AA13" s="1945">
        <v>2</v>
      </c>
      <c r="AB13" s="1945"/>
      <c r="AC13" s="1945">
        <v>0</v>
      </c>
      <c r="AD13" s="1946"/>
      <c r="AE13" s="1947" t="s">
        <v>524</v>
      </c>
      <c r="AF13" s="1948"/>
      <c r="AG13" s="1953">
        <f t="shared" si="12"/>
        <v>0</v>
      </c>
      <c r="AH13" s="1953"/>
      <c r="AI13" s="1953"/>
      <c r="AJ13" s="1953"/>
      <c r="AK13" s="1953"/>
      <c r="AL13" s="1953"/>
      <c r="AM13" s="1944"/>
      <c r="AN13" s="1944"/>
      <c r="AO13" s="1944"/>
      <c r="AP13" s="1944"/>
      <c r="AQ13" s="1944">
        <f>ROUND(((R13+AG13)*0/100),2)</f>
        <v>0</v>
      </c>
      <c r="AR13" s="1944"/>
      <c r="AS13" s="1944"/>
      <c r="AT13" s="1944"/>
      <c r="AU13" s="1944"/>
      <c r="AV13" s="1944"/>
      <c r="AW13" s="1944"/>
      <c r="AX13" s="1944"/>
      <c r="AY13" s="1944"/>
      <c r="AZ13" s="1944"/>
      <c r="BA13" s="1944"/>
      <c r="BB13" s="1944"/>
      <c r="BC13" s="1953">
        <f t="shared" si="14"/>
        <v>20000</v>
      </c>
      <c r="BD13" s="1953"/>
      <c r="BE13" s="1953"/>
      <c r="BF13" s="1953"/>
      <c r="BG13" s="1953"/>
      <c r="BH13" s="1953"/>
      <c r="BI13" s="1954"/>
      <c r="BL13" s="1968">
        <f t="shared" si="0"/>
        <v>20000</v>
      </c>
      <c r="BM13" s="1958"/>
      <c r="BN13" s="1958"/>
      <c r="BO13" s="1958"/>
      <c r="BP13" s="1958"/>
      <c r="BQ13" s="1958"/>
      <c r="BR13" s="1958">
        <f t="shared" si="1"/>
        <v>0</v>
      </c>
      <c r="BS13" s="1958"/>
      <c r="BT13" s="1958"/>
      <c r="BU13" s="1958"/>
      <c r="BV13" s="1958"/>
      <c r="BW13" s="1958"/>
      <c r="BX13" s="1958">
        <f t="shared" si="2"/>
        <v>0</v>
      </c>
      <c r="BY13" s="1958"/>
      <c r="BZ13" s="1958"/>
      <c r="CA13" s="1958"/>
      <c r="CB13" s="1958"/>
      <c r="CC13" s="1958"/>
      <c r="CD13" s="1958">
        <f t="shared" si="3"/>
        <v>0</v>
      </c>
      <c r="CE13" s="1958"/>
      <c r="CF13" s="1958"/>
      <c r="CG13" s="1958"/>
      <c r="CH13" s="1958"/>
      <c r="CI13" s="1958"/>
      <c r="CJ13" s="1958">
        <f t="shared" si="15"/>
        <v>0</v>
      </c>
      <c r="CK13" s="1958"/>
      <c r="CL13" s="1958"/>
      <c r="CM13" s="1958"/>
      <c r="CN13" s="1958"/>
      <c r="CO13" s="1969"/>
      <c r="CQ13" s="1970">
        <f t="shared" si="4"/>
        <v>0</v>
      </c>
      <c r="CR13" s="1963"/>
      <c r="CS13" s="1963"/>
      <c r="CT13" s="1963"/>
      <c r="CU13" s="1963"/>
      <c r="CV13" s="1963"/>
      <c r="CW13" s="1963">
        <f t="shared" si="5"/>
        <v>0</v>
      </c>
      <c r="CX13" s="1963"/>
      <c r="CY13" s="1963"/>
      <c r="CZ13" s="1963"/>
      <c r="DA13" s="1963"/>
      <c r="DB13" s="1963"/>
      <c r="DC13" s="1963">
        <f t="shared" si="6"/>
        <v>20000</v>
      </c>
      <c r="DD13" s="1963"/>
      <c r="DE13" s="1963"/>
      <c r="DF13" s="1963"/>
      <c r="DG13" s="1963"/>
      <c r="DH13" s="1963"/>
      <c r="DI13" s="1963">
        <f t="shared" si="7"/>
        <v>0</v>
      </c>
      <c r="DJ13" s="1963"/>
      <c r="DK13" s="1963"/>
      <c r="DL13" s="1963"/>
      <c r="DM13" s="1963"/>
      <c r="DN13" s="1963"/>
      <c r="DO13" s="1963">
        <f t="shared" si="8"/>
        <v>0</v>
      </c>
      <c r="DP13" s="1963"/>
      <c r="DQ13" s="1963"/>
      <c r="DR13" s="1963"/>
      <c r="DS13" s="1963"/>
      <c r="DT13" s="1963"/>
      <c r="DU13" s="1963">
        <f t="shared" si="9"/>
        <v>0</v>
      </c>
      <c r="DV13" s="1963"/>
      <c r="DW13" s="1963"/>
      <c r="DX13" s="1963"/>
      <c r="DY13" s="1963"/>
      <c r="DZ13" s="1963"/>
      <c r="EA13" s="1963">
        <f t="shared" si="10"/>
        <v>0</v>
      </c>
      <c r="EB13" s="1963"/>
      <c r="EC13" s="1963"/>
      <c r="ED13" s="1963"/>
      <c r="EE13" s="1963"/>
      <c r="EF13" s="1963"/>
      <c r="EG13" s="1963">
        <f t="shared" si="11"/>
        <v>0</v>
      </c>
      <c r="EH13" s="1963"/>
      <c r="EI13" s="1963"/>
      <c r="EJ13" s="1963"/>
      <c r="EK13" s="1963"/>
      <c r="EL13" s="1967"/>
    </row>
    <row r="14" spans="1:142">
      <c r="B14" s="1942"/>
      <c r="C14" s="1943"/>
      <c r="D14" s="1943"/>
      <c r="E14" s="1943"/>
      <c r="F14" s="1943"/>
      <c r="G14" s="1943"/>
      <c r="H14" s="1943"/>
      <c r="I14" s="1943"/>
      <c r="J14" s="1943"/>
      <c r="K14" s="1943"/>
      <c r="L14" s="1943"/>
      <c r="M14" s="1943"/>
      <c r="N14" s="1943"/>
      <c r="O14" s="1943"/>
      <c r="P14" s="1943"/>
      <c r="Q14" s="1943"/>
      <c r="R14" s="1944"/>
      <c r="S14" s="1944"/>
      <c r="T14" s="1944"/>
      <c r="U14" s="1944"/>
      <c r="V14" s="1944"/>
      <c r="W14" s="1944"/>
      <c r="X14" s="1944"/>
      <c r="Y14" s="1945"/>
      <c r="Z14" s="1945"/>
      <c r="AA14" s="1945"/>
      <c r="AB14" s="1945"/>
      <c r="AC14" s="1945"/>
      <c r="AD14" s="1946"/>
      <c r="AE14" s="1947" t="s">
        <v>524</v>
      </c>
      <c r="AF14" s="1948"/>
      <c r="AG14" s="1953">
        <f t="shared" si="12"/>
        <v>0</v>
      </c>
      <c r="AH14" s="1953"/>
      <c r="AI14" s="1953"/>
      <c r="AJ14" s="1953"/>
      <c r="AK14" s="1953"/>
      <c r="AL14" s="1953"/>
      <c r="AM14" s="1944"/>
      <c r="AN14" s="1944"/>
      <c r="AO14" s="1944"/>
      <c r="AP14" s="1944"/>
      <c r="AQ14" s="1944">
        <f t="shared" si="13"/>
        <v>0</v>
      </c>
      <c r="AR14" s="1944"/>
      <c r="AS14" s="1944"/>
      <c r="AT14" s="1944"/>
      <c r="AU14" s="1944"/>
      <c r="AV14" s="1944"/>
      <c r="AW14" s="1944"/>
      <c r="AX14" s="1944"/>
      <c r="AY14" s="1944"/>
      <c r="AZ14" s="1944"/>
      <c r="BA14" s="1944"/>
      <c r="BB14" s="1944"/>
      <c r="BC14" s="1953">
        <f t="shared" si="14"/>
        <v>0</v>
      </c>
      <c r="BD14" s="1953"/>
      <c r="BE14" s="1953"/>
      <c r="BF14" s="1953"/>
      <c r="BG14" s="1953"/>
      <c r="BH14" s="1953"/>
      <c r="BI14" s="1954"/>
      <c r="BL14" s="1968">
        <f t="shared" si="0"/>
        <v>0</v>
      </c>
      <c r="BM14" s="1958"/>
      <c r="BN14" s="1958"/>
      <c r="BO14" s="1958"/>
      <c r="BP14" s="1958"/>
      <c r="BQ14" s="1958"/>
      <c r="BR14" s="1958">
        <f t="shared" si="1"/>
        <v>0</v>
      </c>
      <c r="BS14" s="1958"/>
      <c r="BT14" s="1958"/>
      <c r="BU14" s="1958"/>
      <c r="BV14" s="1958"/>
      <c r="BW14" s="1958"/>
      <c r="BX14" s="1958">
        <f t="shared" si="2"/>
        <v>0</v>
      </c>
      <c r="BY14" s="1958"/>
      <c r="BZ14" s="1958"/>
      <c r="CA14" s="1958"/>
      <c r="CB14" s="1958"/>
      <c r="CC14" s="1958"/>
      <c r="CD14" s="1958">
        <f t="shared" si="3"/>
        <v>0</v>
      </c>
      <c r="CE14" s="1958"/>
      <c r="CF14" s="1958"/>
      <c r="CG14" s="1958"/>
      <c r="CH14" s="1958"/>
      <c r="CI14" s="1958"/>
      <c r="CJ14" s="1958">
        <f t="shared" si="15"/>
        <v>0</v>
      </c>
      <c r="CK14" s="1958"/>
      <c r="CL14" s="1958"/>
      <c r="CM14" s="1958"/>
      <c r="CN14" s="1958"/>
      <c r="CO14" s="1969"/>
      <c r="CQ14" s="1970">
        <f t="shared" si="4"/>
        <v>0</v>
      </c>
      <c r="CR14" s="1963"/>
      <c r="CS14" s="1963"/>
      <c r="CT14" s="1963"/>
      <c r="CU14" s="1963"/>
      <c r="CV14" s="1963"/>
      <c r="CW14" s="1963">
        <f t="shared" si="5"/>
        <v>0</v>
      </c>
      <c r="CX14" s="1963"/>
      <c r="CY14" s="1963"/>
      <c r="CZ14" s="1963"/>
      <c r="DA14" s="1963"/>
      <c r="DB14" s="1963"/>
      <c r="DC14" s="1963">
        <f t="shared" si="6"/>
        <v>0</v>
      </c>
      <c r="DD14" s="1963"/>
      <c r="DE14" s="1963"/>
      <c r="DF14" s="1963"/>
      <c r="DG14" s="1963"/>
      <c r="DH14" s="1963"/>
      <c r="DI14" s="1963">
        <f t="shared" si="7"/>
        <v>0</v>
      </c>
      <c r="DJ14" s="1963"/>
      <c r="DK14" s="1963"/>
      <c r="DL14" s="1963"/>
      <c r="DM14" s="1963"/>
      <c r="DN14" s="1963"/>
      <c r="DO14" s="1963">
        <f t="shared" si="8"/>
        <v>0</v>
      </c>
      <c r="DP14" s="1963"/>
      <c r="DQ14" s="1963"/>
      <c r="DR14" s="1963"/>
      <c r="DS14" s="1963"/>
      <c r="DT14" s="1963"/>
      <c r="DU14" s="1963">
        <f t="shared" si="9"/>
        <v>0</v>
      </c>
      <c r="DV14" s="1963"/>
      <c r="DW14" s="1963"/>
      <c r="DX14" s="1963"/>
      <c r="DY14" s="1963"/>
      <c r="DZ14" s="1963"/>
      <c r="EA14" s="1963">
        <f t="shared" si="10"/>
        <v>0</v>
      </c>
      <c r="EB14" s="1963"/>
      <c r="EC14" s="1963"/>
      <c r="ED14" s="1963"/>
      <c r="EE14" s="1963"/>
      <c r="EF14" s="1963"/>
      <c r="EG14" s="1963">
        <f t="shared" si="11"/>
        <v>0</v>
      </c>
      <c r="EH14" s="1963"/>
      <c r="EI14" s="1963"/>
      <c r="EJ14" s="1963"/>
      <c r="EK14" s="1963"/>
      <c r="EL14" s="1967"/>
    </row>
    <row r="15" spans="1:142">
      <c r="B15" s="1942"/>
      <c r="C15" s="1943"/>
      <c r="D15" s="1943"/>
      <c r="E15" s="1943"/>
      <c r="F15" s="1943"/>
      <c r="G15" s="1943"/>
      <c r="H15" s="1943"/>
      <c r="I15" s="1943"/>
      <c r="J15" s="1943"/>
      <c r="K15" s="1943"/>
      <c r="L15" s="1943"/>
      <c r="M15" s="1943"/>
      <c r="N15" s="1943"/>
      <c r="O15" s="1943"/>
      <c r="P15" s="1943"/>
      <c r="Q15" s="1943"/>
      <c r="R15" s="1944"/>
      <c r="S15" s="1944"/>
      <c r="T15" s="1944"/>
      <c r="U15" s="1944"/>
      <c r="V15" s="1944"/>
      <c r="W15" s="1944"/>
      <c r="X15" s="1944"/>
      <c r="Y15" s="1945"/>
      <c r="Z15" s="1945"/>
      <c r="AA15" s="1945"/>
      <c r="AB15" s="1945"/>
      <c r="AC15" s="1945"/>
      <c r="AD15" s="1946"/>
      <c r="AE15" s="1947" t="s">
        <v>524</v>
      </c>
      <c r="AF15" s="1948"/>
      <c r="AG15" s="1953">
        <f t="shared" si="12"/>
        <v>0</v>
      </c>
      <c r="AH15" s="1953"/>
      <c r="AI15" s="1953"/>
      <c r="AJ15" s="1953"/>
      <c r="AK15" s="1953"/>
      <c r="AL15" s="1953"/>
      <c r="AM15" s="1944"/>
      <c r="AN15" s="1944"/>
      <c r="AO15" s="1944"/>
      <c r="AP15" s="1944"/>
      <c r="AQ15" s="1944">
        <f t="shared" si="13"/>
        <v>0</v>
      </c>
      <c r="AR15" s="1944"/>
      <c r="AS15" s="1944"/>
      <c r="AT15" s="1944"/>
      <c r="AU15" s="1944"/>
      <c r="AV15" s="1944"/>
      <c r="AW15" s="1944"/>
      <c r="AX15" s="1944"/>
      <c r="AY15" s="1944"/>
      <c r="AZ15" s="1944"/>
      <c r="BA15" s="1944"/>
      <c r="BB15" s="1944"/>
      <c r="BC15" s="1953">
        <f t="shared" si="14"/>
        <v>0</v>
      </c>
      <c r="BD15" s="1953"/>
      <c r="BE15" s="1953"/>
      <c r="BF15" s="1953"/>
      <c r="BG15" s="1953"/>
      <c r="BH15" s="1953"/>
      <c r="BI15" s="1954"/>
      <c r="BL15" s="1968">
        <f t="shared" si="0"/>
        <v>0</v>
      </c>
      <c r="BM15" s="1958"/>
      <c r="BN15" s="1958"/>
      <c r="BO15" s="1958"/>
      <c r="BP15" s="1958"/>
      <c r="BQ15" s="1958"/>
      <c r="BR15" s="1958">
        <f t="shared" si="1"/>
        <v>0</v>
      </c>
      <c r="BS15" s="1958"/>
      <c r="BT15" s="1958"/>
      <c r="BU15" s="1958"/>
      <c r="BV15" s="1958"/>
      <c r="BW15" s="1958"/>
      <c r="BX15" s="1958">
        <f t="shared" si="2"/>
        <v>0</v>
      </c>
      <c r="BY15" s="1958"/>
      <c r="BZ15" s="1958"/>
      <c r="CA15" s="1958"/>
      <c r="CB15" s="1958"/>
      <c r="CC15" s="1958"/>
      <c r="CD15" s="1958">
        <f t="shared" si="3"/>
        <v>0</v>
      </c>
      <c r="CE15" s="1958"/>
      <c r="CF15" s="1958"/>
      <c r="CG15" s="1958"/>
      <c r="CH15" s="1958"/>
      <c r="CI15" s="1958"/>
      <c r="CJ15" s="1958">
        <f t="shared" si="15"/>
        <v>0</v>
      </c>
      <c r="CK15" s="1958"/>
      <c r="CL15" s="1958"/>
      <c r="CM15" s="1958"/>
      <c r="CN15" s="1958"/>
      <c r="CO15" s="1969"/>
      <c r="CQ15" s="1970">
        <f t="shared" si="4"/>
        <v>0</v>
      </c>
      <c r="CR15" s="1963"/>
      <c r="CS15" s="1963"/>
      <c r="CT15" s="1963"/>
      <c r="CU15" s="1963"/>
      <c r="CV15" s="1963"/>
      <c r="CW15" s="1963">
        <f t="shared" si="5"/>
        <v>0</v>
      </c>
      <c r="CX15" s="1963"/>
      <c r="CY15" s="1963"/>
      <c r="CZ15" s="1963"/>
      <c r="DA15" s="1963"/>
      <c r="DB15" s="1963"/>
      <c r="DC15" s="1963">
        <f t="shared" si="6"/>
        <v>0</v>
      </c>
      <c r="DD15" s="1963"/>
      <c r="DE15" s="1963"/>
      <c r="DF15" s="1963"/>
      <c r="DG15" s="1963"/>
      <c r="DH15" s="1963"/>
      <c r="DI15" s="1963">
        <f t="shared" si="7"/>
        <v>0</v>
      </c>
      <c r="DJ15" s="1963"/>
      <c r="DK15" s="1963"/>
      <c r="DL15" s="1963"/>
      <c r="DM15" s="1963"/>
      <c r="DN15" s="1963"/>
      <c r="DO15" s="1963">
        <f t="shared" si="8"/>
        <v>0</v>
      </c>
      <c r="DP15" s="1963"/>
      <c r="DQ15" s="1963"/>
      <c r="DR15" s="1963"/>
      <c r="DS15" s="1963"/>
      <c r="DT15" s="1963"/>
      <c r="DU15" s="1963">
        <f t="shared" si="9"/>
        <v>0</v>
      </c>
      <c r="DV15" s="1963"/>
      <c r="DW15" s="1963"/>
      <c r="DX15" s="1963"/>
      <c r="DY15" s="1963"/>
      <c r="DZ15" s="1963"/>
      <c r="EA15" s="1963">
        <f t="shared" si="10"/>
        <v>0</v>
      </c>
      <c r="EB15" s="1963"/>
      <c r="EC15" s="1963"/>
      <c r="ED15" s="1963"/>
      <c r="EE15" s="1963"/>
      <c r="EF15" s="1963"/>
      <c r="EG15" s="1963">
        <f t="shared" si="11"/>
        <v>0</v>
      </c>
      <c r="EH15" s="1963"/>
      <c r="EI15" s="1963"/>
      <c r="EJ15" s="1963"/>
      <c r="EK15" s="1963"/>
      <c r="EL15" s="1967"/>
    </row>
    <row r="16" spans="1:142">
      <c r="B16" s="1942"/>
      <c r="C16" s="1943"/>
      <c r="D16" s="1943"/>
      <c r="E16" s="1943"/>
      <c r="F16" s="1943"/>
      <c r="G16" s="1943"/>
      <c r="H16" s="1943"/>
      <c r="I16" s="1943"/>
      <c r="J16" s="1943"/>
      <c r="K16" s="1943"/>
      <c r="L16" s="1943"/>
      <c r="M16" s="1943"/>
      <c r="N16" s="1943"/>
      <c r="O16" s="1943"/>
      <c r="P16" s="1943"/>
      <c r="Q16" s="1943"/>
      <c r="R16" s="1971"/>
      <c r="S16" s="1971"/>
      <c r="T16" s="1971"/>
      <c r="U16" s="1971"/>
      <c r="V16" s="1971"/>
      <c r="W16" s="1971"/>
      <c r="X16" s="1971"/>
      <c r="Y16" s="1945"/>
      <c r="Z16" s="1945"/>
      <c r="AA16" s="1945"/>
      <c r="AB16" s="1945"/>
      <c r="AC16" s="1945"/>
      <c r="AD16" s="1946"/>
      <c r="AE16" s="1972" t="s">
        <v>524</v>
      </c>
      <c r="AF16" s="1973"/>
      <c r="AG16" s="1975">
        <f t="shared" si="12"/>
        <v>0</v>
      </c>
      <c r="AH16" s="1975"/>
      <c r="AI16" s="1975"/>
      <c r="AJ16" s="1975"/>
      <c r="AK16" s="1975"/>
      <c r="AL16" s="1975"/>
      <c r="AM16" s="1971"/>
      <c r="AN16" s="1971"/>
      <c r="AO16" s="1971"/>
      <c r="AP16" s="1971"/>
      <c r="AQ16" s="1944">
        <f t="shared" si="13"/>
        <v>0</v>
      </c>
      <c r="AR16" s="1944"/>
      <c r="AS16" s="1944"/>
      <c r="AT16" s="1944"/>
      <c r="AU16" s="1944"/>
      <c r="AV16" s="1944"/>
      <c r="AW16" s="1944"/>
      <c r="AX16" s="1971"/>
      <c r="AY16" s="1971"/>
      <c r="AZ16" s="1971"/>
      <c r="BA16" s="1971"/>
      <c r="BB16" s="1971"/>
      <c r="BC16" s="1953">
        <f t="shared" si="14"/>
        <v>0</v>
      </c>
      <c r="BD16" s="1953"/>
      <c r="BE16" s="1953"/>
      <c r="BF16" s="1953"/>
      <c r="BG16" s="1953"/>
      <c r="BH16" s="1953"/>
      <c r="BI16" s="1954"/>
      <c r="BL16" s="1968">
        <f t="shared" si="0"/>
        <v>0</v>
      </c>
      <c r="BM16" s="1958"/>
      <c r="BN16" s="1958"/>
      <c r="BO16" s="1958"/>
      <c r="BP16" s="1958"/>
      <c r="BQ16" s="1958"/>
      <c r="BR16" s="1958">
        <f t="shared" si="1"/>
        <v>0</v>
      </c>
      <c r="BS16" s="1958"/>
      <c r="BT16" s="1958"/>
      <c r="BU16" s="1958"/>
      <c r="BV16" s="1958"/>
      <c r="BW16" s="1958"/>
      <c r="BX16" s="1958">
        <f t="shared" si="2"/>
        <v>0</v>
      </c>
      <c r="BY16" s="1958"/>
      <c r="BZ16" s="1958"/>
      <c r="CA16" s="1958"/>
      <c r="CB16" s="1958"/>
      <c r="CC16" s="1958"/>
      <c r="CD16" s="1958">
        <f t="shared" si="3"/>
        <v>0</v>
      </c>
      <c r="CE16" s="1958"/>
      <c r="CF16" s="1958"/>
      <c r="CG16" s="1958"/>
      <c r="CH16" s="1958"/>
      <c r="CI16" s="1958"/>
      <c r="CJ16" s="1958">
        <f t="shared" si="15"/>
        <v>0</v>
      </c>
      <c r="CK16" s="1958"/>
      <c r="CL16" s="1958"/>
      <c r="CM16" s="1958"/>
      <c r="CN16" s="1958"/>
      <c r="CO16" s="1969"/>
      <c r="CQ16" s="1970">
        <f t="shared" si="4"/>
        <v>0</v>
      </c>
      <c r="CR16" s="1963"/>
      <c r="CS16" s="1963"/>
      <c r="CT16" s="1963"/>
      <c r="CU16" s="1963"/>
      <c r="CV16" s="1963"/>
      <c r="CW16" s="1963">
        <f t="shared" si="5"/>
        <v>0</v>
      </c>
      <c r="CX16" s="1963"/>
      <c r="CY16" s="1963"/>
      <c r="CZ16" s="1963"/>
      <c r="DA16" s="1963"/>
      <c r="DB16" s="1963"/>
      <c r="DC16" s="1963">
        <f t="shared" si="6"/>
        <v>0</v>
      </c>
      <c r="DD16" s="1963"/>
      <c r="DE16" s="1963"/>
      <c r="DF16" s="1963"/>
      <c r="DG16" s="1963"/>
      <c r="DH16" s="1963"/>
      <c r="DI16" s="1963">
        <f t="shared" si="7"/>
        <v>0</v>
      </c>
      <c r="DJ16" s="1963"/>
      <c r="DK16" s="1963"/>
      <c r="DL16" s="1963"/>
      <c r="DM16" s="1963"/>
      <c r="DN16" s="1963"/>
      <c r="DO16" s="1963">
        <f t="shared" si="8"/>
        <v>0</v>
      </c>
      <c r="DP16" s="1963"/>
      <c r="DQ16" s="1963"/>
      <c r="DR16" s="1963"/>
      <c r="DS16" s="1963"/>
      <c r="DT16" s="1963"/>
      <c r="DU16" s="1963">
        <f t="shared" si="9"/>
        <v>0</v>
      </c>
      <c r="DV16" s="1963"/>
      <c r="DW16" s="1963"/>
      <c r="DX16" s="1963"/>
      <c r="DY16" s="1963"/>
      <c r="DZ16" s="1963"/>
      <c r="EA16" s="1963">
        <f t="shared" si="10"/>
        <v>0</v>
      </c>
      <c r="EB16" s="1963"/>
      <c r="EC16" s="1963"/>
      <c r="ED16" s="1963"/>
      <c r="EE16" s="1963"/>
      <c r="EF16" s="1963"/>
      <c r="EG16" s="1963">
        <f t="shared" si="11"/>
        <v>0</v>
      </c>
      <c r="EH16" s="1963"/>
      <c r="EI16" s="1963"/>
      <c r="EJ16" s="1963"/>
      <c r="EK16" s="1963"/>
      <c r="EL16" s="1967"/>
    </row>
    <row r="17" spans="2:142" ht="4.9000000000000004" customHeight="1" thickBot="1">
      <c r="B17" s="1999"/>
      <c r="C17" s="2000"/>
      <c r="D17" s="2000"/>
      <c r="E17" s="2000"/>
      <c r="F17" s="2000"/>
      <c r="G17" s="2000"/>
      <c r="H17" s="2000"/>
      <c r="I17" s="2000"/>
      <c r="J17" s="2000"/>
      <c r="K17" s="2000"/>
      <c r="L17" s="2000"/>
      <c r="M17" s="2000"/>
      <c r="N17" s="2000"/>
      <c r="O17" s="2000"/>
      <c r="P17" s="2000"/>
      <c r="Q17" s="2000"/>
      <c r="R17" s="1996"/>
      <c r="S17" s="1996"/>
      <c r="T17" s="1996"/>
      <c r="U17" s="1996"/>
      <c r="V17" s="1996"/>
      <c r="W17" s="1996"/>
      <c r="X17" s="1996"/>
      <c r="Y17" s="2001"/>
      <c r="Z17" s="2001"/>
      <c r="AA17" s="2001"/>
      <c r="AB17" s="2001"/>
      <c r="AC17" s="2001"/>
      <c r="AD17" s="2001"/>
      <c r="AE17" s="2001"/>
      <c r="AF17" s="2002"/>
      <c r="AG17" s="1974"/>
      <c r="AH17" s="1974"/>
      <c r="AI17" s="1974"/>
      <c r="AJ17" s="1974"/>
      <c r="AK17" s="1974"/>
      <c r="AL17" s="1974"/>
      <c r="AM17" s="1990"/>
      <c r="AN17" s="1991"/>
      <c r="AO17" s="1991"/>
      <c r="AP17" s="1992"/>
      <c r="AQ17" s="1993"/>
      <c r="AR17" s="1993"/>
      <c r="AS17" s="1993"/>
      <c r="AT17" s="1993"/>
      <c r="AU17" s="1993"/>
      <c r="AV17" s="1993"/>
      <c r="AW17" s="1993"/>
      <c r="AX17" s="1994"/>
      <c r="AY17" s="1994"/>
      <c r="AZ17" s="1994"/>
      <c r="BA17" s="1994"/>
      <c r="BB17" s="1995"/>
      <c r="BC17" s="1996"/>
      <c r="BD17" s="1996"/>
      <c r="BE17" s="1996"/>
      <c r="BF17" s="1996"/>
      <c r="BG17" s="1996"/>
      <c r="BH17" s="1996"/>
      <c r="BI17" s="1997"/>
      <c r="BL17" s="1998"/>
      <c r="BM17" s="1987"/>
      <c r="BN17" s="1987"/>
      <c r="BO17" s="1987"/>
      <c r="BP17" s="1987"/>
      <c r="BQ17" s="1987"/>
      <c r="BR17" s="1987"/>
      <c r="BS17" s="1987"/>
      <c r="BT17" s="1987"/>
      <c r="BU17" s="1987"/>
      <c r="BV17" s="1987"/>
      <c r="BW17" s="1987"/>
      <c r="BX17" s="1987"/>
      <c r="BY17" s="1987"/>
      <c r="BZ17" s="1987"/>
      <c r="CA17" s="1987"/>
      <c r="CB17" s="1987"/>
      <c r="CC17" s="1987"/>
      <c r="CD17" s="1987"/>
      <c r="CE17" s="1987"/>
      <c r="CF17" s="1987"/>
      <c r="CG17" s="1987"/>
      <c r="CH17" s="1987"/>
      <c r="CI17" s="1987"/>
      <c r="CJ17" s="1987"/>
      <c r="CK17" s="1987"/>
      <c r="CL17" s="1987"/>
      <c r="CM17" s="1987"/>
      <c r="CN17" s="1987"/>
      <c r="CO17" s="1988"/>
      <c r="CQ17" s="1989"/>
      <c r="CR17" s="1976"/>
      <c r="CS17" s="1976"/>
      <c r="CT17" s="1976"/>
      <c r="CU17" s="1976"/>
      <c r="CV17" s="1976"/>
      <c r="CW17" s="1976"/>
      <c r="CX17" s="1976"/>
      <c r="CY17" s="1976"/>
      <c r="CZ17" s="1976"/>
      <c r="DA17" s="1976"/>
      <c r="DB17" s="1976"/>
      <c r="DC17" s="1976"/>
      <c r="DD17" s="1976"/>
      <c r="DE17" s="1976"/>
      <c r="DF17" s="1976"/>
      <c r="DG17" s="1976"/>
      <c r="DH17" s="1976"/>
      <c r="DI17" s="1976"/>
      <c r="DJ17" s="1976"/>
      <c r="DK17" s="1976"/>
      <c r="DL17" s="1976"/>
      <c r="DM17" s="1976"/>
      <c r="DN17" s="1976"/>
      <c r="DO17" s="1976"/>
      <c r="DP17" s="1976"/>
      <c r="DQ17" s="1976"/>
      <c r="DR17" s="1976"/>
      <c r="DS17" s="1976"/>
      <c r="DT17" s="1976"/>
      <c r="DU17" s="1976"/>
      <c r="DV17" s="1976"/>
      <c r="DW17" s="1976"/>
      <c r="DX17" s="1976"/>
      <c r="DY17" s="1976"/>
      <c r="DZ17" s="1976"/>
      <c r="EA17" s="1976"/>
      <c r="EB17" s="1976"/>
      <c r="EC17" s="1976"/>
      <c r="ED17" s="1976"/>
      <c r="EE17" s="1976"/>
      <c r="EF17" s="1976"/>
      <c r="EG17" s="1976"/>
      <c r="EH17" s="1976"/>
      <c r="EI17" s="1976"/>
      <c r="EJ17" s="1976"/>
      <c r="EK17" s="1976"/>
      <c r="EL17" s="1977"/>
    </row>
    <row r="18" spans="2:142" ht="23.45" customHeight="1" thickTop="1" thickBot="1">
      <c r="B18" s="1978" t="s">
        <v>525</v>
      </c>
      <c r="C18" s="1979"/>
      <c r="D18" s="1979"/>
      <c r="E18" s="1979"/>
      <c r="F18" s="1979"/>
      <c r="G18" s="1979"/>
      <c r="H18" s="1979"/>
      <c r="I18" s="1979"/>
      <c r="J18" s="1979"/>
      <c r="K18" s="1979"/>
      <c r="L18" s="1979"/>
      <c r="M18" s="1979"/>
      <c r="N18" s="1979"/>
      <c r="O18" s="1979"/>
      <c r="P18" s="1979"/>
      <c r="Q18" s="1979"/>
      <c r="R18" s="1980">
        <f>SUM(R10:R17)</f>
        <v>30000</v>
      </c>
      <c r="S18" s="1980"/>
      <c r="T18" s="1980"/>
      <c r="U18" s="1980"/>
      <c r="V18" s="1980"/>
      <c r="W18" s="1980"/>
      <c r="X18" s="1980"/>
      <c r="Y18" s="1981"/>
      <c r="Z18" s="1982"/>
      <c r="AA18" s="1982"/>
      <c r="AB18" s="1982"/>
      <c r="AC18" s="1982"/>
      <c r="AD18" s="1982"/>
      <c r="AE18" s="1982"/>
      <c r="AF18" s="1983"/>
      <c r="AG18" s="1980">
        <f>SUM(AG10:AG17)</f>
        <v>1900</v>
      </c>
      <c r="AH18" s="1980"/>
      <c r="AI18" s="1980"/>
      <c r="AJ18" s="1980"/>
      <c r="AK18" s="1980"/>
      <c r="AL18" s="1980"/>
      <c r="AM18" s="1984">
        <f>SUM(AM10:AM17)</f>
        <v>300</v>
      </c>
      <c r="AN18" s="1985"/>
      <c r="AO18" s="1985"/>
      <c r="AP18" s="1986"/>
      <c r="AQ18" s="2003">
        <f>SUM(AQ10:AQ17)</f>
        <v>0</v>
      </c>
      <c r="AR18" s="2003"/>
      <c r="AS18" s="2003"/>
      <c r="AT18" s="2003"/>
      <c r="AU18" s="2003"/>
      <c r="AV18" s="2003"/>
      <c r="AW18" s="2003"/>
      <c r="AX18" s="2004"/>
      <c r="AY18" s="2005"/>
      <c r="AZ18" s="2005"/>
      <c r="BA18" s="2005"/>
      <c r="BB18" s="2006"/>
      <c r="BC18" s="1980">
        <f>SUM(BC10:BC17)</f>
        <v>32200</v>
      </c>
      <c r="BD18" s="1980"/>
      <c r="BE18" s="1980"/>
      <c r="BF18" s="1980"/>
      <c r="BG18" s="1980"/>
      <c r="BH18" s="1980"/>
      <c r="BI18" s="2007"/>
      <c r="BL18" s="2008">
        <f>SUM(BL10:BL17)</f>
        <v>20000</v>
      </c>
      <c r="BM18" s="2003"/>
      <c r="BN18" s="2003"/>
      <c r="BO18" s="2003"/>
      <c r="BP18" s="2003"/>
      <c r="BQ18" s="2003"/>
      <c r="BR18" s="2003">
        <f>SUM(BR10:BR17)</f>
        <v>0</v>
      </c>
      <c r="BS18" s="2003"/>
      <c r="BT18" s="2003"/>
      <c r="BU18" s="2003"/>
      <c r="BV18" s="2003"/>
      <c r="BW18" s="2003"/>
      <c r="BX18" s="2003">
        <f>SUM(BX10:BX17)</f>
        <v>0</v>
      </c>
      <c r="BY18" s="2003"/>
      <c r="BZ18" s="2003"/>
      <c r="CA18" s="2003"/>
      <c r="CB18" s="2003"/>
      <c r="CC18" s="2003"/>
      <c r="CD18" s="2003">
        <f>SUM(CD10:CD17)</f>
        <v>0</v>
      </c>
      <c r="CE18" s="2003"/>
      <c r="CF18" s="2003"/>
      <c r="CG18" s="2003"/>
      <c r="CH18" s="2003"/>
      <c r="CI18" s="2003"/>
      <c r="CJ18" s="2003">
        <f>SUM(CJ10:CJ17)</f>
        <v>12200</v>
      </c>
      <c r="CK18" s="2003"/>
      <c r="CL18" s="2003"/>
      <c r="CM18" s="2003"/>
      <c r="CN18" s="2003"/>
      <c r="CO18" s="2011"/>
      <c r="CQ18" s="2012">
        <f>SUM(CQ10:CQ17)</f>
        <v>0</v>
      </c>
      <c r="CR18" s="2009"/>
      <c r="CS18" s="2009"/>
      <c r="CT18" s="2009"/>
      <c r="CU18" s="2009"/>
      <c r="CV18" s="2009"/>
      <c r="CW18" s="2009">
        <f>SUM(CW10:CW17)</f>
        <v>0</v>
      </c>
      <c r="CX18" s="2009"/>
      <c r="CY18" s="2009"/>
      <c r="CZ18" s="2009"/>
      <c r="DA18" s="2009"/>
      <c r="DB18" s="2009"/>
      <c r="DC18" s="2009">
        <f>SUM(DC10:DC17)</f>
        <v>20000</v>
      </c>
      <c r="DD18" s="2009"/>
      <c r="DE18" s="2009"/>
      <c r="DF18" s="2009"/>
      <c r="DG18" s="2009"/>
      <c r="DH18" s="2009"/>
      <c r="DI18" s="2009">
        <f>SUM(DI10:DI17)</f>
        <v>10000</v>
      </c>
      <c r="DJ18" s="2009"/>
      <c r="DK18" s="2009"/>
      <c r="DL18" s="2009"/>
      <c r="DM18" s="2009"/>
      <c r="DN18" s="2009"/>
      <c r="DO18" s="2009">
        <f>SUM(DO10:DO17)</f>
        <v>0</v>
      </c>
      <c r="DP18" s="2009"/>
      <c r="DQ18" s="2009"/>
      <c r="DR18" s="2009"/>
      <c r="DS18" s="2009"/>
      <c r="DT18" s="2009"/>
      <c r="DU18" s="2009">
        <f>SUM(DU10:DU17)</f>
        <v>0</v>
      </c>
      <c r="DV18" s="2009"/>
      <c r="DW18" s="2009"/>
      <c r="DX18" s="2009"/>
      <c r="DY18" s="2009"/>
      <c r="DZ18" s="2009"/>
      <c r="EA18" s="2009">
        <f>SUM(EA10:EA17)</f>
        <v>0</v>
      </c>
      <c r="EB18" s="2009"/>
      <c r="EC18" s="2009"/>
      <c r="ED18" s="2009"/>
      <c r="EE18" s="2009"/>
      <c r="EF18" s="2009"/>
      <c r="EG18" s="2009">
        <f>SUM(EG10:EG17)</f>
        <v>0</v>
      </c>
      <c r="EH18" s="2009"/>
      <c r="EI18" s="2009"/>
      <c r="EJ18" s="2009"/>
      <c r="EK18" s="2009"/>
      <c r="EL18" s="2010"/>
    </row>
    <row r="19" spans="2:142" ht="15.75" thickTop="1">
      <c r="AS19" s="998"/>
      <c r="AT19" s="998"/>
      <c r="AU19" s="998"/>
      <c r="AV19" s="998"/>
      <c r="AW19" s="998"/>
      <c r="AX19" s="998"/>
      <c r="AY19" s="998"/>
      <c r="AZ19" s="998"/>
      <c r="BA19" s="998"/>
      <c r="BB19" s="998"/>
      <c r="BC19" s="998"/>
      <c r="BD19" s="998"/>
      <c r="BE19" s="998"/>
      <c r="BF19" s="998"/>
      <c r="BG19" s="998"/>
      <c r="BH19" s="998"/>
      <c r="BI19" s="998"/>
    </row>
  </sheetData>
  <sheetProtection password="C7AA" sheet="1" objects="1" scenarios="1" formatCells="0"/>
  <mergeCells count="283">
    <mergeCell ref="BR18:BW18"/>
    <mergeCell ref="BX18:CC18"/>
    <mergeCell ref="DI17:DN17"/>
    <mergeCell ref="DO17:DT17"/>
    <mergeCell ref="DU17:DZ17"/>
    <mergeCell ref="DO18:DT18"/>
    <mergeCell ref="DU18:DZ18"/>
    <mergeCell ref="EA18:EF18"/>
    <mergeCell ref="EG18:EL18"/>
    <mergeCell ref="CD18:CI18"/>
    <mergeCell ref="CJ18:CO18"/>
    <mergeCell ref="CQ18:CV18"/>
    <mergeCell ref="CW18:DB18"/>
    <mergeCell ref="DC18:DH18"/>
    <mergeCell ref="DI18:DN18"/>
    <mergeCell ref="B18:Q18"/>
    <mergeCell ref="R18:X18"/>
    <mergeCell ref="Y18:AF18"/>
    <mergeCell ref="AG18:AL18"/>
    <mergeCell ref="AM18:AP18"/>
    <mergeCell ref="BX17:CC17"/>
    <mergeCell ref="CD17:CI17"/>
    <mergeCell ref="CJ17:CO17"/>
    <mergeCell ref="CQ17:CV17"/>
    <mergeCell ref="AM17:AP17"/>
    <mergeCell ref="AQ17:AW17"/>
    <mergeCell ref="AX17:BB17"/>
    <mergeCell ref="BC17:BI17"/>
    <mergeCell ref="BL17:BQ17"/>
    <mergeCell ref="BR17:BW17"/>
    <mergeCell ref="B17:Q17"/>
    <mergeCell ref="R17:X17"/>
    <mergeCell ref="Y17:Z17"/>
    <mergeCell ref="AA17:AB17"/>
    <mergeCell ref="AC17:AF17"/>
    <mergeCell ref="AQ18:AW18"/>
    <mergeCell ref="AX18:BB18"/>
    <mergeCell ref="BC18:BI18"/>
    <mergeCell ref="BL18:BQ18"/>
    <mergeCell ref="AG17:AL17"/>
    <mergeCell ref="DC16:DH16"/>
    <mergeCell ref="DI16:DN16"/>
    <mergeCell ref="DO16:DT16"/>
    <mergeCell ref="DU16:DZ16"/>
    <mergeCell ref="EA16:EF16"/>
    <mergeCell ref="EG16:EL16"/>
    <mergeCell ref="BR16:BW16"/>
    <mergeCell ref="BX16:CC16"/>
    <mergeCell ref="CD16:CI16"/>
    <mergeCell ref="CJ16:CO16"/>
    <mergeCell ref="CQ16:CV16"/>
    <mergeCell ref="CW16:DB16"/>
    <mergeCell ref="AG16:AL16"/>
    <mergeCell ref="AM16:AP16"/>
    <mergeCell ref="AQ16:AW16"/>
    <mergeCell ref="AX16:BB16"/>
    <mergeCell ref="BC16:BI16"/>
    <mergeCell ref="BL16:BQ16"/>
    <mergeCell ref="EA17:EF17"/>
    <mergeCell ref="EG17:EL17"/>
    <mergeCell ref="CW17:DB17"/>
    <mergeCell ref="DC17:DH17"/>
    <mergeCell ref="B16:Q16"/>
    <mergeCell ref="R16:X16"/>
    <mergeCell ref="Y16:Z16"/>
    <mergeCell ref="AA16:AB16"/>
    <mergeCell ref="AC16:AD16"/>
    <mergeCell ref="AE16:AF16"/>
    <mergeCell ref="DC15:DH15"/>
    <mergeCell ref="DI15:DN15"/>
    <mergeCell ref="DO15:DT15"/>
    <mergeCell ref="AG15:AL15"/>
    <mergeCell ref="AM15:AP15"/>
    <mergeCell ref="AQ15:AW15"/>
    <mergeCell ref="AX15:BB15"/>
    <mergeCell ref="BC15:BI15"/>
    <mergeCell ref="BL15:BQ15"/>
    <mergeCell ref="B15:Q15"/>
    <mergeCell ref="R15:X15"/>
    <mergeCell ref="Y15:Z15"/>
    <mergeCell ref="AA15:AB15"/>
    <mergeCell ref="AC15:AD15"/>
    <mergeCell ref="AE15:AF15"/>
    <mergeCell ref="DU15:DZ15"/>
    <mergeCell ref="EA15:EF15"/>
    <mergeCell ref="EG15:EL15"/>
    <mergeCell ref="BR15:BW15"/>
    <mergeCell ref="BX15:CC15"/>
    <mergeCell ref="CD15:CI15"/>
    <mergeCell ref="CJ15:CO15"/>
    <mergeCell ref="CQ15:CV15"/>
    <mergeCell ref="CW15:DB15"/>
    <mergeCell ref="DC14:DH14"/>
    <mergeCell ref="DI14:DN14"/>
    <mergeCell ref="DO14:DT14"/>
    <mergeCell ref="DU14:DZ14"/>
    <mergeCell ref="EA14:EF14"/>
    <mergeCell ref="EG14:EL14"/>
    <mergeCell ref="BR14:BW14"/>
    <mergeCell ref="BX14:CC14"/>
    <mergeCell ref="CD14:CI14"/>
    <mergeCell ref="CJ14:CO14"/>
    <mergeCell ref="CQ14:CV14"/>
    <mergeCell ref="CW14:DB14"/>
    <mergeCell ref="AG14:AL14"/>
    <mergeCell ref="AM14:AP14"/>
    <mergeCell ref="AQ14:AW14"/>
    <mergeCell ref="AX14:BB14"/>
    <mergeCell ref="BC14:BI14"/>
    <mergeCell ref="BL14:BQ14"/>
    <mergeCell ref="B14:Q14"/>
    <mergeCell ref="R14:X14"/>
    <mergeCell ref="Y14:Z14"/>
    <mergeCell ref="AA14:AB14"/>
    <mergeCell ref="AC14:AD14"/>
    <mergeCell ref="AE14:AF14"/>
    <mergeCell ref="DC13:DH13"/>
    <mergeCell ref="DI13:DN13"/>
    <mergeCell ref="DO13:DT13"/>
    <mergeCell ref="DU13:DZ13"/>
    <mergeCell ref="EA13:EF13"/>
    <mergeCell ref="EG13:EL13"/>
    <mergeCell ref="BR13:BW13"/>
    <mergeCell ref="BX13:CC13"/>
    <mergeCell ref="CD13:CI13"/>
    <mergeCell ref="CJ13:CO13"/>
    <mergeCell ref="CQ13:CV13"/>
    <mergeCell ref="CW13:DB13"/>
    <mergeCell ref="AG13:AL13"/>
    <mergeCell ref="AM13:AP13"/>
    <mergeCell ref="AQ13:AW13"/>
    <mergeCell ref="AX13:BB13"/>
    <mergeCell ref="BC13:BI13"/>
    <mergeCell ref="BL13:BQ13"/>
    <mergeCell ref="B13:Q13"/>
    <mergeCell ref="R13:X13"/>
    <mergeCell ref="Y13:Z13"/>
    <mergeCell ref="AA13:AB13"/>
    <mergeCell ref="AC13:AD13"/>
    <mergeCell ref="AE13:AF13"/>
    <mergeCell ref="DC12:DH12"/>
    <mergeCell ref="DI12:DN12"/>
    <mergeCell ref="DO12:DT12"/>
    <mergeCell ref="DU12:DZ12"/>
    <mergeCell ref="EA12:EF12"/>
    <mergeCell ref="EG12:EL12"/>
    <mergeCell ref="BR12:BW12"/>
    <mergeCell ref="BX12:CC12"/>
    <mergeCell ref="CD12:CI12"/>
    <mergeCell ref="CJ12:CO12"/>
    <mergeCell ref="CQ12:CV12"/>
    <mergeCell ref="CW12:DB12"/>
    <mergeCell ref="AG12:AL12"/>
    <mergeCell ref="AM12:AP12"/>
    <mergeCell ref="AQ12:AW12"/>
    <mergeCell ref="AX12:BB12"/>
    <mergeCell ref="BC12:BI12"/>
    <mergeCell ref="BL12:BQ12"/>
    <mergeCell ref="B12:Q12"/>
    <mergeCell ref="R12:X12"/>
    <mergeCell ref="Y12:Z12"/>
    <mergeCell ref="AA12:AB12"/>
    <mergeCell ref="AC12:AD12"/>
    <mergeCell ref="AE12:AF12"/>
    <mergeCell ref="EG11:EL11"/>
    <mergeCell ref="BL10:BQ10"/>
    <mergeCell ref="B11:Q11"/>
    <mergeCell ref="R11:X11"/>
    <mergeCell ref="Y11:Z11"/>
    <mergeCell ref="AA11:AB11"/>
    <mergeCell ref="AC11:AD11"/>
    <mergeCell ref="AE11:AF11"/>
    <mergeCell ref="DC11:DH11"/>
    <mergeCell ref="DI11:DN11"/>
    <mergeCell ref="DO11:DT11"/>
    <mergeCell ref="BR11:BW11"/>
    <mergeCell ref="BX11:CC11"/>
    <mergeCell ref="CD11:CI11"/>
    <mergeCell ref="CJ11:CO11"/>
    <mergeCell ref="CQ11:CV11"/>
    <mergeCell ref="CW11:DB11"/>
    <mergeCell ref="CJ10:CO10"/>
    <mergeCell ref="CQ10:CV10"/>
    <mergeCell ref="CW10:DB10"/>
    <mergeCell ref="AG11:AL11"/>
    <mergeCell ref="AM11:AP11"/>
    <mergeCell ref="AQ11:AW11"/>
    <mergeCell ref="BC9:BI9"/>
    <mergeCell ref="BL9:BQ9"/>
    <mergeCell ref="BR9:BW9"/>
    <mergeCell ref="BX9:CC9"/>
    <mergeCell ref="DU11:DZ11"/>
    <mergeCell ref="EG9:EL9"/>
    <mergeCell ref="EG10:EL10"/>
    <mergeCell ref="AX11:BB11"/>
    <mergeCell ref="BC11:BI11"/>
    <mergeCell ref="BL11:BQ11"/>
    <mergeCell ref="DO9:DT9"/>
    <mergeCell ref="DU9:DZ9"/>
    <mergeCell ref="EA9:EF9"/>
    <mergeCell ref="DC10:DH10"/>
    <mergeCell ref="DI10:DN10"/>
    <mergeCell ref="DO10:DT10"/>
    <mergeCell ref="DU10:DZ10"/>
    <mergeCell ref="EA10:EF10"/>
    <mergeCell ref="BX10:CC10"/>
    <mergeCell ref="CD10:CI10"/>
    <mergeCell ref="CW9:DB9"/>
    <mergeCell ref="DC9:DH9"/>
    <mergeCell ref="DI9:DN9"/>
    <mergeCell ref="EA11:EF11"/>
    <mergeCell ref="B10:Q10"/>
    <mergeCell ref="R10:X10"/>
    <mergeCell ref="Y10:Z10"/>
    <mergeCell ref="AA10:AB10"/>
    <mergeCell ref="AC10:AD10"/>
    <mergeCell ref="AE10:AF10"/>
    <mergeCell ref="CD9:CI9"/>
    <mergeCell ref="CJ9:CO9"/>
    <mergeCell ref="CQ9:CV9"/>
    <mergeCell ref="AG10:AL10"/>
    <mergeCell ref="AM10:AP10"/>
    <mergeCell ref="AQ10:AW10"/>
    <mergeCell ref="AX10:BB10"/>
    <mergeCell ref="BC10:BI10"/>
    <mergeCell ref="B9:Q9"/>
    <mergeCell ref="R9:X9"/>
    <mergeCell ref="Y9:Z9"/>
    <mergeCell ref="AA9:AB9"/>
    <mergeCell ref="AC9:AF9"/>
    <mergeCell ref="AG9:AL9"/>
    <mergeCell ref="AM9:AP9"/>
    <mergeCell ref="BR10:BW10"/>
    <mergeCell ref="AQ9:AW9"/>
    <mergeCell ref="AX9:BB9"/>
    <mergeCell ref="CJ7:CO8"/>
    <mergeCell ref="CQ7:CV7"/>
    <mergeCell ref="CQ8:CV8"/>
    <mergeCell ref="BL6:CO6"/>
    <mergeCell ref="CQ6:EL6"/>
    <mergeCell ref="AA7:AB8"/>
    <mergeCell ref="AC7:AF8"/>
    <mergeCell ref="AQ7:AW8"/>
    <mergeCell ref="AX7:BB8"/>
    <mergeCell ref="BL7:BQ8"/>
    <mergeCell ref="BR7:BW8"/>
    <mergeCell ref="BX7:CC8"/>
    <mergeCell ref="CD7:CI8"/>
    <mergeCell ref="DU8:DZ8"/>
    <mergeCell ref="EA8:EF8"/>
    <mergeCell ref="EG8:EL8"/>
    <mergeCell ref="CW7:DB7"/>
    <mergeCell ref="DC7:EF7"/>
    <mergeCell ref="EG7:EL7"/>
    <mergeCell ref="CW8:DB8"/>
    <mergeCell ref="DC8:DH8"/>
    <mergeCell ref="DI8:DN8"/>
    <mergeCell ref="DO8:DT8"/>
    <mergeCell ref="A4:V4"/>
    <mergeCell ref="W4:Z4"/>
    <mergeCell ref="AA4:AE4"/>
    <mergeCell ref="AF4:AJ4"/>
    <mergeCell ref="AK4:AO4"/>
    <mergeCell ref="AT4:AZ4"/>
    <mergeCell ref="BA4:BB4"/>
    <mergeCell ref="BC4:BH4"/>
    <mergeCell ref="B6:Q8"/>
    <mergeCell ref="R6:X8"/>
    <mergeCell ref="Y6:Z8"/>
    <mergeCell ref="AA6:AF6"/>
    <mergeCell ref="AG6:AL8"/>
    <mergeCell ref="AM6:AP8"/>
    <mergeCell ref="AQ6:BB6"/>
    <mergeCell ref="BC6:BI8"/>
    <mergeCell ref="A1:V1"/>
    <mergeCell ref="AT1:AY1"/>
    <mergeCell ref="AZ1:BI1"/>
    <mergeCell ref="A2:V2"/>
    <mergeCell ref="AT2:AY2"/>
    <mergeCell ref="AZ2:BI2"/>
    <mergeCell ref="A3:V3"/>
    <mergeCell ref="AT3:AY3"/>
    <mergeCell ref="AZ3:BI3"/>
  </mergeCells>
  <dataValidations count="3">
    <dataValidation type="list" allowBlank="1" showInputMessage="1" showErrorMessage="1" errorTitle="Erreur" error="Selectionner_x000a_Réfaction = 50, ou 30, ou 25_x000a_Sans Réfaction = 00" sqref="AC10:AD16 JY10:JZ16 TU10:TV16 ADQ10:ADR16 ANM10:ANN16 AXI10:AXJ16 BHE10:BHF16 BRA10:BRB16 CAW10:CAX16 CKS10:CKT16 CUO10:CUP16 DEK10:DEL16 DOG10:DOH16 DYC10:DYD16 EHY10:EHZ16 ERU10:ERV16 FBQ10:FBR16 FLM10:FLN16 FVI10:FVJ16 GFE10:GFF16 GPA10:GPB16 GYW10:GYX16 HIS10:HIT16 HSO10:HSP16 ICK10:ICL16 IMG10:IMH16 IWC10:IWD16 JFY10:JFZ16 JPU10:JPV16 JZQ10:JZR16 KJM10:KJN16 KTI10:KTJ16 LDE10:LDF16 LNA10:LNB16 LWW10:LWX16 MGS10:MGT16 MQO10:MQP16 NAK10:NAL16 NKG10:NKH16 NUC10:NUD16 ODY10:ODZ16 ONU10:ONV16 OXQ10:OXR16 PHM10:PHN16 PRI10:PRJ16 QBE10:QBF16 QLA10:QLB16 QUW10:QUX16 RES10:RET16 ROO10:ROP16 RYK10:RYL16 SIG10:SIH16 SSC10:SSD16 TBY10:TBZ16 TLU10:TLV16 TVQ10:TVR16 UFM10:UFN16 UPI10:UPJ16 UZE10:UZF16 VJA10:VJB16 VSW10:VSX16 WCS10:WCT16 WMO10:WMP16 WWK10:WWL16 AC65546:AD65552 JY65546:JZ65552 TU65546:TV65552 ADQ65546:ADR65552 ANM65546:ANN65552 AXI65546:AXJ65552 BHE65546:BHF65552 BRA65546:BRB65552 CAW65546:CAX65552 CKS65546:CKT65552 CUO65546:CUP65552 DEK65546:DEL65552 DOG65546:DOH65552 DYC65546:DYD65552 EHY65546:EHZ65552 ERU65546:ERV65552 FBQ65546:FBR65552 FLM65546:FLN65552 FVI65546:FVJ65552 GFE65546:GFF65552 GPA65546:GPB65552 GYW65546:GYX65552 HIS65546:HIT65552 HSO65546:HSP65552 ICK65546:ICL65552 IMG65546:IMH65552 IWC65546:IWD65552 JFY65546:JFZ65552 JPU65546:JPV65552 JZQ65546:JZR65552 KJM65546:KJN65552 KTI65546:KTJ65552 LDE65546:LDF65552 LNA65546:LNB65552 LWW65546:LWX65552 MGS65546:MGT65552 MQO65546:MQP65552 NAK65546:NAL65552 NKG65546:NKH65552 NUC65546:NUD65552 ODY65546:ODZ65552 ONU65546:ONV65552 OXQ65546:OXR65552 PHM65546:PHN65552 PRI65546:PRJ65552 QBE65546:QBF65552 QLA65546:QLB65552 QUW65546:QUX65552 RES65546:RET65552 ROO65546:ROP65552 RYK65546:RYL65552 SIG65546:SIH65552 SSC65546:SSD65552 TBY65546:TBZ65552 TLU65546:TLV65552 TVQ65546:TVR65552 UFM65546:UFN65552 UPI65546:UPJ65552 UZE65546:UZF65552 VJA65546:VJB65552 VSW65546:VSX65552 WCS65546:WCT65552 WMO65546:WMP65552 WWK65546:WWL65552 AC131082:AD131088 JY131082:JZ131088 TU131082:TV131088 ADQ131082:ADR131088 ANM131082:ANN131088 AXI131082:AXJ131088 BHE131082:BHF131088 BRA131082:BRB131088 CAW131082:CAX131088 CKS131082:CKT131088 CUO131082:CUP131088 DEK131082:DEL131088 DOG131082:DOH131088 DYC131082:DYD131088 EHY131082:EHZ131088 ERU131082:ERV131088 FBQ131082:FBR131088 FLM131082:FLN131088 FVI131082:FVJ131088 GFE131082:GFF131088 GPA131082:GPB131088 GYW131082:GYX131088 HIS131082:HIT131088 HSO131082:HSP131088 ICK131082:ICL131088 IMG131082:IMH131088 IWC131082:IWD131088 JFY131082:JFZ131088 JPU131082:JPV131088 JZQ131082:JZR131088 KJM131082:KJN131088 KTI131082:KTJ131088 LDE131082:LDF131088 LNA131082:LNB131088 LWW131082:LWX131088 MGS131082:MGT131088 MQO131082:MQP131088 NAK131082:NAL131088 NKG131082:NKH131088 NUC131082:NUD131088 ODY131082:ODZ131088 ONU131082:ONV131088 OXQ131082:OXR131088 PHM131082:PHN131088 PRI131082:PRJ131088 QBE131082:QBF131088 QLA131082:QLB131088 QUW131082:QUX131088 RES131082:RET131088 ROO131082:ROP131088 RYK131082:RYL131088 SIG131082:SIH131088 SSC131082:SSD131088 TBY131082:TBZ131088 TLU131082:TLV131088 TVQ131082:TVR131088 UFM131082:UFN131088 UPI131082:UPJ131088 UZE131082:UZF131088 VJA131082:VJB131088 VSW131082:VSX131088 WCS131082:WCT131088 WMO131082:WMP131088 WWK131082:WWL131088 AC196618:AD196624 JY196618:JZ196624 TU196618:TV196624 ADQ196618:ADR196624 ANM196618:ANN196624 AXI196618:AXJ196624 BHE196618:BHF196624 BRA196618:BRB196624 CAW196618:CAX196624 CKS196618:CKT196624 CUO196618:CUP196624 DEK196618:DEL196624 DOG196618:DOH196624 DYC196618:DYD196624 EHY196618:EHZ196624 ERU196618:ERV196624 FBQ196618:FBR196624 FLM196618:FLN196624 FVI196618:FVJ196624 GFE196618:GFF196624 GPA196618:GPB196624 GYW196618:GYX196624 HIS196618:HIT196624 HSO196618:HSP196624 ICK196618:ICL196624 IMG196618:IMH196624 IWC196618:IWD196624 JFY196618:JFZ196624 JPU196618:JPV196624 JZQ196618:JZR196624 KJM196618:KJN196624 KTI196618:KTJ196624 LDE196618:LDF196624 LNA196618:LNB196624 LWW196618:LWX196624 MGS196618:MGT196624 MQO196618:MQP196624 NAK196618:NAL196624 NKG196618:NKH196624 NUC196618:NUD196624 ODY196618:ODZ196624 ONU196618:ONV196624 OXQ196618:OXR196624 PHM196618:PHN196624 PRI196618:PRJ196624 QBE196618:QBF196624 QLA196618:QLB196624 QUW196618:QUX196624 RES196618:RET196624 ROO196618:ROP196624 RYK196618:RYL196624 SIG196618:SIH196624 SSC196618:SSD196624 TBY196618:TBZ196624 TLU196618:TLV196624 TVQ196618:TVR196624 UFM196618:UFN196624 UPI196618:UPJ196624 UZE196618:UZF196624 VJA196618:VJB196624 VSW196618:VSX196624 WCS196618:WCT196624 WMO196618:WMP196624 WWK196618:WWL196624 AC262154:AD262160 JY262154:JZ262160 TU262154:TV262160 ADQ262154:ADR262160 ANM262154:ANN262160 AXI262154:AXJ262160 BHE262154:BHF262160 BRA262154:BRB262160 CAW262154:CAX262160 CKS262154:CKT262160 CUO262154:CUP262160 DEK262154:DEL262160 DOG262154:DOH262160 DYC262154:DYD262160 EHY262154:EHZ262160 ERU262154:ERV262160 FBQ262154:FBR262160 FLM262154:FLN262160 FVI262154:FVJ262160 GFE262154:GFF262160 GPA262154:GPB262160 GYW262154:GYX262160 HIS262154:HIT262160 HSO262154:HSP262160 ICK262154:ICL262160 IMG262154:IMH262160 IWC262154:IWD262160 JFY262154:JFZ262160 JPU262154:JPV262160 JZQ262154:JZR262160 KJM262154:KJN262160 KTI262154:KTJ262160 LDE262154:LDF262160 LNA262154:LNB262160 LWW262154:LWX262160 MGS262154:MGT262160 MQO262154:MQP262160 NAK262154:NAL262160 NKG262154:NKH262160 NUC262154:NUD262160 ODY262154:ODZ262160 ONU262154:ONV262160 OXQ262154:OXR262160 PHM262154:PHN262160 PRI262154:PRJ262160 QBE262154:QBF262160 QLA262154:QLB262160 QUW262154:QUX262160 RES262154:RET262160 ROO262154:ROP262160 RYK262154:RYL262160 SIG262154:SIH262160 SSC262154:SSD262160 TBY262154:TBZ262160 TLU262154:TLV262160 TVQ262154:TVR262160 UFM262154:UFN262160 UPI262154:UPJ262160 UZE262154:UZF262160 VJA262154:VJB262160 VSW262154:VSX262160 WCS262154:WCT262160 WMO262154:WMP262160 WWK262154:WWL262160 AC327690:AD327696 JY327690:JZ327696 TU327690:TV327696 ADQ327690:ADR327696 ANM327690:ANN327696 AXI327690:AXJ327696 BHE327690:BHF327696 BRA327690:BRB327696 CAW327690:CAX327696 CKS327690:CKT327696 CUO327690:CUP327696 DEK327690:DEL327696 DOG327690:DOH327696 DYC327690:DYD327696 EHY327690:EHZ327696 ERU327690:ERV327696 FBQ327690:FBR327696 FLM327690:FLN327696 FVI327690:FVJ327696 GFE327690:GFF327696 GPA327690:GPB327696 GYW327690:GYX327696 HIS327690:HIT327696 HSO327690:HSP327696 ICK327690:ICL327696 IMG327690:IMH327696 IWC327690:IWD327696 JFY327690:JFZ327696 JPU327690:JPV327696 JZQ327690:JZR327696 KJM327690:KJN327696 KTI327690:KTJ327696 LDE327690:LDF327696 LNA327690:LNB327696 LWW327690:LWX327696 MGS327690:MGT327696 MQO327690:MQP327696 NAK327690:NAL327696 NKG327690:NKH327696 NUC327690:NUD327696 ODY327690:ODZ327696 ONU327690:ONV327696 OXQ327690:OXR327696 PHM327690:PHN327696 PRI327690:PRJ327696 QBE327690:QBF327696 QLA327690:QLB327696 QUW327690:QUX327696 RES327690:RET327696 ROO327690:ROP327696 RYK327690:RYL327696 SIG327690:SIH327696 SSC327690:SSD327696 TBY327690:TBZ327696 TLU327690:TLV327696 TVQ327690:TVR327696 UFM327690:UFN327696 UPI327690:UPJ327696 UZE327690:UZF327696 VJA327690:VJB327696 VSW327690:VSX327696 WCS327690:WCT327696 WMO327690:WMP327696 WWK327690:WWL327696 AC393226:AD393232 JY393226:JZ393232 TU393226:TV393232 ADQ393226:ADR393232 ANM393226:ANN393232 AXI393226:AXJ393232 BHE393226:BHF393232 BRA393226:BRB393232 CAW393226:CAX393232 CKS393226:CKT393232 CUO393226:CUP393232 DEK393226:DEL393232 DOG393226:DOH393232 DYC393226:DYD393232 EHY393226:EHZ393232 ERU393226:ERV393232 FBQ393226:FBR393232 FLM393226:FLN393232 FVI393226:FVJ393232 GFE393226:GFF393232 GPA393226:GPB393232 GYW393226:GYX393232 HIS393226:HIT393232 HSO393226:HSP393232 ICK393226:ICL393232 IMG393226:IMH393232 IWC393226:IWD393232 JFY393226:JFZ393232 JPU393226:JPV393232 JZQ393226:JZR393232 KJM393226:KJN393232 KTI393226:KTJ393232 LDE393226:LDF393232 LNA393226:LNB393232 LWW393226:LWX393232 MGS393226:MGT393232 MQO393226:MQP393232 NAK393226:NAL393232 NKG393226:NKH393232 NUC393226:NUD393232 ODY393226:ODZ393232 ONU393226:ONV393232 OXQ393226:OXR393232 PHM393226:PHN393232 PRI393226:PRJ393232 QBE393226:QBF393232 QLA393226:QLB393232 QUW393226:QUX393232 RES393226:RET393232 ROO393226:ROP393232 RYK393226:RYL393232 SIG393226:SIH393232 SSC393226:SSD393232 TBY393226:TBZ393232 TLU393226:TLV393232 TVQ393226:TVR393232 UFM393226:UFN393232 UPI393226:UPJ393232 UZE393226:UZF393232 VJA393226:VJB393232 VSW393226:VSX393232 WCS393226:WCT393232 WMO393226:WMP393232 WWK393226:WWL393232 AC458762:AD458768 JY458762:JZ458768 TU458762:TV458768 ADQ458762:ADR458768 ANM458762:ANN458768 AXI458762:AXJ458768 BHE458762:BHF458768 BRA458762:BRB458768 CAW458762:CAX458768 CKS458762:CKT458768 CUO458762:CUP458768 DEK458762:DEL458768 DOG458762:DOH458768 DYC458762:DYD458768 EHY458762:EHZ458768 ERU458762:ERV458768 FBQ458762:FBR458768 FLM458762:FLN458768 FVI458762:FVJ458768 GFE458762:GFF458768 GPA458762:GPB458768 GYW458762:GYX458768 HIS458762:HIT458768 HSO458762:HSP458768 ICK458762:ICL458768 IMG458762:IMH458768 IWC458762:IWD458768 JFY458762:JFZ458768 JPU458762:JPV458768 JZQ458762:JZR458768 KJM458762:KJN458768 KTI458762:KTJ458768 LDE458762:LDF458768 LNA458762:LNB458768 LWW458762:LWX458768 MGS458762:MGT458768 MQO458762:MQP458768 NAK458762:NAL458768 NKG458762:NKH458768 NUC458762:NUD458768 ODY458762:ODZ458768 ONU458762:ONV458768 OXQ458762:OXR458768 PHM458762:PHN458768 PRI458762:PRJ458768 QBE458762:QBF458768 QLA458762:QLB458768 QUW458762:QUX458768 RES458762:RET458768 ROO458762:ROP458768 RYK458762:RYL458768 SIG458762:SIH458768 SSC458762:SSD458768 TBY458762:TBZ458768 TLU458762:TLV458768 TVQ458762:TVR458768 UFM458762:UFN458768 UPI458762:UPJ458768 UZE458762:UZF458768 VJA458762:VJB458768 VSW458762:VSX458768 WCS458762:WCT458768 WMO458762:WMP458768 WWK458762:WWL458768 AC524298:AD524304 JY524298:JZ524304 TU524298:TV524304 ADQ524298:ADR524304 ANM524298:ANN524304 AXI524298:AXJ524304 BHE524298:BHF524304 BRA524298:BRB524304 CAW524298:CAX524304 CKS524298:CKT524304 CUO524298:CUP524304 DEK524298:DEL524304 DOG524298:DOH524304 DYC524298:DYD524304 EHY524298:EHZ524304 ERU524298:ERV524304 FBQ524298:FBR524304 FLM524298:FLN524304 FVI524298:FVJ524304 GFE524298:GFF524304 GPA524298:GPB524304 GYW524298:GYX524304 HIS524298:HIT524304 HSO524298:HSP524304 ICK524298:ICL524304 IMG524298:IMH524304 IWC524298:IWD524304 JFY524298:JFZ524304 JPU524298:JPV524304 JZQ524298:JZR524304 KJM524298:KJN524304 KTI524298:KTJ524304 LDE524298:LDF524304 LNA524298:LNB524304 LWW524298:LWX524304 MGS524298:MGT524304 MQO524298:MQP524304 NAK524298:NAL524304 NKG524298:NKH524304 NUC524298:NUD524304 ODY524298:ODZ524304 ONU524298:ONV524304 OXQ524298:OXR524304 PHM524298:PHN524304 PRI524298:PRJ524304 QBE524298:QBF524304 QLA524298:QLB524304 QUW524298:QUX524304 RES524298:RET524304 ROO524298:ROP524304 RYK524298:RYL524304 SIG524298:SIH524304 SSC524298:SSD524304 TBY524298:TBZ524304 TLU524298:TLV524304 TVQ524298:TVR524304 UFM524298:UFN524304 UPI524298:UPJ524304 UZE524298:UZF524304 VJA524298:VJB524304 VSW524298:VSX524304 WCS524298:WCT524304 WMO524298:WMP524304 WWK524298:WWL524304 AC589834:AD589840 JY589834:JZ589840 TU589834:TV589840 ADQ589834:ADR589840 ANM589834:ANN589840 AXI589834:AXJ589840 BHE589834:BHF589840 BRA589834:BRB589840 CAW589834:CAX589840 CKS589834:CKT589840 CUO589834:CUP589840 DEK589834:DEL589840 DOG589834:DOH589840 DYC589834:DYD589840 EHY589834:EHZ589840 ERU589834:ERV589840 FBQ589834:FBR589840 FLM589834:FLN589840 FVI589834:FVJ589840 GFE589834:GFF589840 GPA589834:GPB589840 GYW589834:GYX589840 HIS589834:HIT589840 HSO589834:HSP589840 ICK589834:ICL589840 IMG589834:IMH589840 IWC589834:IWD589840 JFY589834:JFZ589840 JPU589834:JPV589840 JZQ589834:JZR589840 KJM589834:KJN589840 KTI589834:KTJ589840 LDE589834:LDF589840 LNA589834:LNB589840 LWW589834:LWX589840 MGS589834:MGT589840 MQO589834:MQP589840 NAK589834:NAL589840 NKG589834:NKH589840 NUC589834:NUD589840 ODY589834:ODZ589840 ONU589834:ONV589840 OXQ589834:OXR589840 PHM589834:PHN589840 PRI589834:PRJ589840 QBE589834:QBF589840 QLA589834:QLB589840 QUW589834:QUX589840 RES589834:RET589840 ROO589834:ROP589840 RYK589834:RYL589840 SIG589834:SIH589840 SSC589834:SSD589840 TBY589834:TBZ589840 TLU589834:TLV589840 TVQ589834:TVR589840 UFM589834:UFN589840 UPI589834:UPJ589840 UZE589834:UZF589840 VJA589834:VJB589840 VSW589834:VSX589840 WCS589834:WCT589840 WMO589834:WMP589840 WWK589834:WWL589840 AC655370:AD655376 JY655370:JZ655376 TU655370:TV655376 ADQ655370:ADR655376 ANM655370:ANN655376 AXI655370:AXJ655376 BHE655370:BHF655376 BRA655370:BRB655376 CAW655370:CAX655376 CKS655370:CKT655376 CUO655370:CUP655376 DEK655370:DEL655376 DOG655370:DOH655376 DYC655370:DYD655376 EHY655370:EHZ655376 ERU655370:ERV655376 FBQ655370:FBR655376 FLM655370:FLN655376 FVI655370:FVJ655376 GFE655370:GFF655376 GPA655370:GPB655376 GYW655370:GYX655376 HIS655370:HIT655376 HSO655370:HSP655376 ICK655370:ICL655376 IMG655370:IMH655376 IWC655370:IWD655376 JFY655370:JFZ655376 JPU655370:JPV655376 JZQ655370:JZR655376 KJM655370:KJN655376 KTI655370:KTJ655376 LDE655370:LDF655376 LNA655370:LNB655376 LWW655370:LWX655376 MGS655370:MGT655376 MQO655370:MQP655376 NAK655370:NAL655376 NKG655370:NKH655376 NUC655370:NUD655376 ODY655370:ODZ655376 ONU655370:ONV655376 OXQ655370:OXR655376 PHM655370:PHN655376 PRI655370:PRJ655376 QBE655370:QBF655376 QLA655370:QLB655376 QUW655370:QUX655376 RES655370:RET655376 ROO655370:ROP655376 RYK655370:RYL655376 SIG655370:SIH655376 SSC655370:SSD655376 TBY655370:TBZ655376 TLU655370:TLV655376 TVQ655370:TVR655376 UFM655370:UFN655376 UPI655370:UPJ655376 UZE655370:UZF655376 VJA655370:VJB655376 VSW655370:VSX655376 WCS655370:WCT655376 WMO655370:WMP655376 WWK655370:WWL655376 AC720906:AD720912 JY720906:JZ720912 TU720906:TV720912 ADQ720906:ADR720912 ANM720906:ANN720912 AXI720906:AXJ720912 BHE720906:BHF720912 BRA720906:BRB720912 CAW720906:CAX720912 CKS720906:CKT720912 CUO720906:CUP720912 DEK720906:DEL720912 DOG720906:DOH720912 DYC720906:DYD720912 EHY720906:EHZ720912 ERU720906:ERV720912 FBQ720906:FBR720912 FLM720906:FLN720912 FVI720906:FVJ720912 GFE720906:GFF720912 GPA720906:GPB720912 GYW720906:GYX720912 HIS720906:HIT720912 HSO720906:HSP720912 ICK720906:ICL720912 IMG720906:IMH720912 IWC720906:IWD720912 JFY720906:JFZ720912 JPU720906:JPV720912 JZQ720906:JZR720912 KJM720906:KJN720912 KTI720906:KTJ720912 LDE720906:LDF720912 LNA720906:LNB720912 LWW720906:LWX720912 MGS720906:MGT720912 MQO720906:MQP720912 NAK720906:NAL720912 NKG720906:NKH720912 NUC720906:NUD720912 ODY720906:ODZ720912 ONU720906:ONV720912 OXQ720906:OXR720912 PHM720906:PHN720912 PRI720906:PRJ720912 QBE720906:QBF720912 QLA720906:QLB720912 QUW720906:QUX720912 RES720906:RET720912 ROO720906:ROP720912 RYK720906:RYL720912 SIG720906:SIH720912 SSC720906:SSD720912 TBY720906:TBZ720912 TLU720906:TLV720912 TVQ720906:TVR720912 UFM720906:UFN720912 UPI720906:UPJ720912 UZE720906:UZF720912 VJA720906:VJB720912 VSW720906:VSX720912 WCS720906:WCT720912 WMO720906:WMP720912 WWK720906:WWL720912 AC786442:AD786448 JY786442:JZ786448 TU786442:TV786448 ADQ786442:ADR786448 ANM786442:ANN786448 AXI786442:AXJ786448 BHE786442:BHF786448 BRA786442:BRB786448 CAW786442:CAX786448 CKS786442:CKT786448 CUO786442:CUP786448 DEK786442:DEL786448 DOG786442:DOH786448 DYC786442:DYD786448 EHY786442:EHZ786448 ERU786442:ERV786448 FBQ786442:FBR786448 FLM786442:FLN786448 FVI786442:FVJ786448 GFE786442:GFF786448 GPA786442:GPB786448 GYW786442:GYX786448 HIS786442:HIT786448 HSO786442:HSP786448 ICK786442:ICL786448 IMG786442:IMH786448 IWC786442:IWD786448 JFY786442:JFZ786448 JPU786442:JPV786448 JZQ786442:JZR786448 KJM786442:KJN786448 KTI786442:KTJ786448 LDE786442:LDF786448 LNA786442:LNB786448 LWW786442:LWX786448 MGS786442:MGT786448 MQO786442:MQP786448 NAK786442:NAL786448 NKG786442:NKH786448 NUC786442:NUD786448 ODY786442:ODZ786448 ONU786442:ONV786448 OXQ786442:OXR786448 PHM786442:PHN786448 PRI786442:PRJ786448 QBE786442:QBF786448 QLA786442:QLB786448 QUW786442:QUX786448 RES786442:RET786448 ROO786442:ROP786448 RYK786442:RYL786448 SIG786442:SIH786448 SSC786442:SSD786448 TBY786442:TBZ786448 TLU786442:TLV786448 TVQ786442:TVR786448 UFM786442:UFN786448 UPI786442:UPJ786448 UZE786442:UZF786448 VJA786442:VJB786448 VSW786442:VSX786448 WCS786442:WCT786448 WMO786442:WMP786448 WWK786442:WWL786448 AC851978:AD851984 JY851978:JZ851984 TU851978:TV851984 ADQ851978:ADR851984 ANM851978:ANN851984 AXI851978:AXJ851984 BHE851978:BHF851984 BRA851978:BRB851984 CAW851978:CAX851984 CKS851978:CKT851984 CUO851978:CUP851984 DEK851978:DEL851984 DOG851978:DOH851984 DYC851978:DYD851984 EHY851978:EHZ851984 ERU851978:ERV851984 FBQ851978:FBR851984 FLM851978:FLN851984 FVI851978:FVJ851984 GFE851978:GFF851984 GPA851978:GPB851984 GYW851978:GYX851984 HIS851978:HIT851984 HSO851978:HSP851984 ICK851978:ICL851984 IMG851978:IMH851984 IWC851978:IWD851984 JFY851978:JFZ851984 JPU851978:JPV851984 JZQ851978:JZR851984 KJM851978:KJN851984 KTI851978:KTJ851984 LDE851978:LDF851984 LNA851978:LNB851984 LWW851978:LWX851984 MGS851978:MGT851984 MQO851978:MQP851984 NAK851978:NAL851984 NKG851978:NKH851984 NUC851978:NUD851984 ODY851978:ODZ851984 ONU851978:ONV851984 OXQ851978:OXR851984 PHM851978:PHN851984 PRI851978:PRJ851984 QBE851978:QBF851984 QLA851978:QLB851984 QUW851978:QUX851984 RES851978:RET851984 ROO851978:ROP851984 RYK851978:RYL851984 SIG851978:SIH851984 SSC851978:SSD851984 TBY851978:TBZ851984 TLU851978:TLV851984 TVQ851978:TVR851984 UFM851978:UFN851984 UPI851978:UPJ851984 UZE851978:UZF851984 VJA851978:VJB851984 VSW851978:VSX851984 WCS851978:WCT851984 WMO851978:WMP851984 WWK851978:WWL851984 AC917514:AD917520 JY917514:JZ917520 TU917514:TV917520 ADQ917514:ADR917520 ANM917514:ANN917520 AXI917514:AXJ917520 BHE917514:BHF917520 BRA917514:BRB917520 CAW917514:CAX917520 CKS917514:CKT917520 CUO917514:CUP917520 DEK917514:DEL917520 DOG917514:DOH917520 DYC917514:DYD917520 EHY917514:EHZ917520 ERU917514:ERV917520 FBQ917514:FBR917520 FLM917514:FLN917520 FVI917514:FVJ917520 GFE917514:GFF917520 GPA917514:GPB917520 GYW917514:GYX917520 HIS917514:HIT917520 HSO917514:HSP917520 ICK917514:ICL917520 IMG917514:IMH917520 IWC917514:IWD917520 JFY917514:JFZ917520 JPU917514:JPV917520 JZQ917514:JZR917520 KJM917514:KJN917520 KTI917514:KTJ917520 LDE917514:LDF917520 LNA917514:LNB917520 LWW917514:LWX917520 MGS917514:MGT917520 MQO917514:MQP917520 NAK917514:NAL917520 NKG917514:NKH917520 NUC917514:NUD917520 ODY917514:ODZ917520 ONU917514:ONV917520 OXQ917514:OXR917520 PHM917514:PHN917520 PRI917514:PRJ917520 QBE917514:QBF917520 QLA917514:QLB917520 QUW917514:QUX917520 RES917514:RET917520 ROO917514:ROP917520 RYK917514:RYL917520 SIG917514:SIH917520 SSC917514:SSD917520 TBY917514:TBZ917520 TLU917514:TLV917520 TVQ917514:TVR917520 UFM917514:UFN917520 UPI917514:UPJ917520 UZE917514:UZF917520 VJA917514:VJB917520 VSW917514:VSX917520 WCS917514:WCT917520 WMO917514:WMP917520 WWK917514:WWL917520 AC983050:AD983056 JY983050:JZ983056 TU983050:TV983056 ADQ983050:ADR983056 ANM983050:ANN983056 AXI983050:AXJ983056 BHE983050:BHF983056 BRA983050:BRB983056 CAW983050:CAX983056 CKS983050:CKT983056 CUO983050:CUP983056 DEK983050:DEL983056 DOG983050:DOH983056 DYC983050:DYD983056 EHY983050:EHZ983056 ERU983050:ERV983056 FBQ983050:FBR983056 FLM983050:FLN983056 FVI983050:FVJ983056 GFE983050:GFF983056 GPA983050:GPB983056 GYW983050:GYX983056 HIS983050:HIT983056 HSO983050:HSP983056 ICK983050:ICL983056 IMG983050:IMH983056 IWC983050:IWD983056 JFY983050:JFZ983056 JPU983050:JPV983056 JZQ983050:JZR983056 KJM983050:KJN983056 KTI983050:KTJ983056 LDE983050:LDF983056 LNA983050:LNB983056 LWW983050:LWX983056 MGS983050:MGT983056 MQO983050:MQP983056 NAK983050:NAL983056 NKG983050:NKH983056 NUC983050:NUD983056 ODY983050:ODZ983056 ONU983050:ONV983056 OXQ983050:OXR983056 PHM983050:PHN983056 PRI983050:PRJ983056 QBE983050:QBF983056 QLA983050:QLB983056 QUW983050:QUX983056 RES983050:RET983056 ROO983050:ROP983056 RYK983050:RYL983056 SIG983050:SIH983056 SSC983050:SSD983056 TBY983050:TBZ983056 TLU983050:TLV983056 TVQ983050:TVR983056 UFM983050:UFN983056 UPI983050:UPJ983056 UZE983050:UZF983056 VJA983050:VJB983056 VSW983050:VSX983056 WCS983050:WCT983056 WMO983050:WMP983056 WWK983050:WWL983056">
      <formula1>"00,50,30,25"</formula1>
    </dataValidation>
    <dataValidation type="list" allowBlank="1" showInputMessage="1" showErrorMessage="1" errorTitle="Erreur" error="Selectionner_x000a_TAP = ou 01 , ou 02_x000a_Exonéré = 00" sqref="AA10:AB16 JW10:JX16 TS10:TT16 ADO10:ADP16 ANK10:ANL16 AXG10:AXH16 BHC10:BHD16 BQY10:BQZ16 CAU10:CAV16 CKQ10:CKR16 CUM10:CUN16 DEI10:DEJ16 DOE10:DOF16 DYA10:DYB16 EHW10:EHX16 ERS10:ERT16 FBO10:FBP16 FLK10:FLL16 FVG10:FVH16 GFC10:GFD16 GOY10:GOZ16 GYU10:GYV16 HIQ10:HIR16 HSM10:HSN16 ICI10:ICJ16 IME10:IMF16 IWA10:IWB16 JFW10:JFX16 JPS10:JPT16 JZO10:JZP16 KJK10:KJL16 KTG10:KTH16 LDC10:LDD16 LMY10:LMZ16 LWU10:LWV16 MGQ10:MGR16 MQM10:MQN16 NAI10:NAJ16 NKE10:NKF16 NUA10:NUB16 ODW10:ODX16 ONS10:ONT16 OXO10:OXP16 PHK10:PHL16 PRG10:PRH16 QBC10:QBD16 QKY10:QKZ16 QUU10:QUV16 REQ10:RER16 ROM10:RON16 RYI10:RYJ16 SIE10:SIF16 SSA10:SSB16 TBW10:TBX16 TLS10:TLT16 TVO10:TVP16 UFK10:UFL16 UPG10:UPH16 UZC10:UZD16 VIY10:VIZ16 VSU10:VSV16 WCQ10:WCR16 WMM10:WMN16 WWI10:WWJ16 AA65546:AB65552 JW65546:JX65552 TS65546:TT65552 ADO65546:ADP65552 ANK65546:ANL65552 AXG65546:AXH65552 BHC65546:BHD65552 BQY65546:BQZ65552 CAU65546:CAV65552 CKQ65546:CKR65552 CUM65546:CUN65552 DEI65546:DEJ65552 DOE65546:DOF65552 DYA65546:DYB65552 EHW65546:EHX65552 ERS65546:ERT65552 FBO65546:FBP65552 FLK65546:FLL65552 FVG65546:FVH65552 GFC65546:GFD65552 GOY65546:GOZ65552 GYU65546:GYV65552 HIQ65546:HIR65552 HSM65546:HSN65552 ICI65546:ICJ65552 IME65546:IMF65552 IWA65546:IWB65552 JFW65546:JFX65552 JPS65546:JPT65552 JZO65546:JZP65552 KJK65546:KJL65552 KTG65546:KTH65552 LDC65546:LDD65552 LMY65546:LMZ65552 LWU65546:LWV65552 MGQ65546:MGR65552 MQM65546:MQN65552 NAI65546:NAJ65552 NKE65546:NKF65552 NUA65546:NUB65552 ODW65546:ODX65552 ONS65546:ONT65552 OXO65546:OXP65552 PHK65546:PHL65552 PRG65546:PRH65552 QBC65546:QBD65552 QKY65546:QKZ65552 QUU65546:QUV65552 REQ65546:RER65552 ROM65546:RON65552 RYI65546:RYJ65552 SIE65546:SIF65552 SSA65546:SSB65552 TBW65546:TBX65552 TLS65546:TLT65552 TVO65546:TVP65552 UFK65546:UFL65552 UPG65546:UPH65552 UZC65546:UZD65552 VIY65546:VIZ65552 VSU65546:VSV65552 WCQ65546:WCR65552 WMM65546:WMN65552 WWI65546:WWJ65552 AA131082:AB131088 JW131082:JX131088 TS131082:TT131088 ADO131082:ADP131088 ANK131082:ANL131088 AXG131082:AXH131088 BHC131082:BHD131088 BQY131082:BQZ131088 CAU131082:CAV131088 CKQ131082:CKR131088 CUM131082:CUN131088 DEI131082:DEJ131088 DOE131082:DOF131088 DYA131082:DYB131088 EHW131082:EHX131088 ERS131082:ERT131088 FBO131082:FBP131088 FLK131082:FLL131088 FVG131082:FVH131088 GFC131082:GFD131088 GOY131082:GOZ131088 GYU131082:GYV131088 HIQ131082:HIR131088 HSM131082:HSN131088 ICI131082:ICJ131088 IME131082:IMF131088 IWA131082:IWB131088 JFW131082:JFX131088 JPS131082:JPT131088 JZO131082:JZP131088 KJK131082:KJL131088 KTG131082:KTH131088 LDC131082:LDD131088 LMY131082:LMZ131088 LWU131082:LWV131088 MGQ131082:MGR131088 MQM131082:MQN131088 NAI131082:NAJ131088 NKE131082:NKF131088 NUA131082:NUB131088 ODW131082:ODX131088 ONS131082:ONT131088 OXO131082:OXP131088 PHK131082:PHL131088 PRG131082:PRH131088 QBC131082:QBD131088 QKY131082:QKZ131088 QUU131082:QUV131088 REQ131082:RER131088 ROM131082:RON131088 RYI131082:RYJ131088 SIE131082:SIF131088 SSA131082:SSB131088 TBW131082:TBX131088 TLS131082:TLT131088 TVO131082:TVP131088 UFK131082:UFL131088 UPG131082:UPH131088 UZC131082:UZD131088 VIY131082:VIZ131088 VSU131082:VSV131088 WCQ131082:WCR131088 WMM131082:WMN131088 WWI131082:WWJ131088 AA196618:AB196624 JW196618:JX196624 TS196618:TT196624 ADO196618:ADP196624 ANK196618:ANL196624 AXG196618:AXH196624 BHC196618:BHD196624 BQY196618:BQZ196624 CAU196618:CAV196624 CKQ196618:CKR196624 CUM196618:CUN196624 DEI196618:DEJ196624 DOE196618:DOF196624 DYA196618:DYB196624 EHW196618:EHX196624 ERS196618:ERT196624 FBO196618:FBP196624 FLK196618:FLL196624 FVG196618:FVH196624 GFC196618:GFD196624 GOY196618:GOZ196624 GYU196618:GYV196624 HIQ196618:HIR196624 HSM196618:HSN196624 ICI196618:ICJ196624 IME196618:IMF196624 IWA196618:IWB196624 JFW196618:JFX196624 JPS196618:JPT196624 JZO196618:JZP196624 KJK196618:KJL196624 KTG196618:KTH196624 LDC196618:LDD196624 LMY196618:LMZ196624 LWU196618:LWV196624 MGQ196618:MGR196624 MQM196618:MQN196624 NAI196618:NAJ196624 NKE196618:NKF196624 NUA196618:NUB196624 ODW196618:ODX196624 ONS196618:ONT196624 OXO196618:OXP196624 PHK196618:PHL196624 PRG196618:PRH196624 QBC196618:QBD196624 QKY196618:QKZ196624 QUU196618:QUV196624 REQ196618:RER196624 ROM196618:RON196624 RYI196618:RYJ196624 SIE196618:SIF196624 SSA196618:SSB196624 TBW196618:TBX196624 TLS196618:TLT196624 TVO196618:TVP196624 UFK196618:UFL196624 UPG196618:UPH196624 UZC196618:UZD196624 VIY196618:VIZ196624 VSU196618:VSV196624 WCQ196618:WCR196624 WMM196618:WMN196624 WWI196618:WWJ196624 AA262154:AB262160 JW262154:JX262160 TS262154:TT262160 ADO262154:ADP262160 ANK262154:ANL262160 AXG262154:AXH262160 BHC262154:BHD262160 BQY262154:BQZ262160 CAU262154:CAV262160 CKQ262154:CKR262160 CUM262154:CUN262160 DEI262154:DEJ262160 DOE262154:DOF262160 DYA262154:DYB262160 EHW262154:EHX262160 ERS262154:ERT262160 FBO262154:FBP262160 FLK262154:FLL262160 FVG262154:FVH262160 GFC262154:GFD262160 GOY262154:GOZ262160 GYU262154:GYV262160 HIQ262154:HIR262160 HSM262154:HSN262160 ICI262154:ICJ262160 IME262154:IMF262160 IWA262154:IWB262160 JFW262154:JFX262160 JPS262154:JPT262160 JZO262154:JZP262160 KJK262154:KJL262160 KTG262154:KTH262160 LDC262154:LDD262160 LMY262154:LMZ262160 LWU262154:LWV262160 MGQ262154:MGR262160 MQM262154:MQN262160 NAI262154:NAJ262160 NKE262154:NKF262160 NUA262154:NUB262160 ODW262154:ODX262160 ONS262154:ONT262160 OXO262154:OXP262160 PHK262154:PHL262160 PRG262154:PRH262160 QBC262154:QBD262160 QKY262154:QKZ262160 QUU262154:QUV262160 REQ262154:RER262160 ROM262154:RON262160 RYI262154:RYJ262160 SIE262154:SIF262160 SSA262154:SSB262160 TBW262154:TBX262160 TLS262154:TLT262160 TVO262154:TVP262160 UFK262154:UFL262160 UPG262154:UPH262160 UZC262154:UZD262160 VIY262154:VIZ262160 VSU262154:VSV262160 WCQ262154:WCR262160 WMM262154:WMN262160 WWI262154:WWJ262160 AA327690:AB327696 JW327690:JX327696 TS327690:TT327696 ADO327690:ADP327696 ANK327690:ANL327696 AXG327690:AXH327696 BHC327690:BHD327696 BQY327690:BQZ327696 CAU327690:CAV327696 CKQ327690:CKR327696 CUM327690:CUN327696 DEI327690:DEJ327696 DOE327690:DOF327696 DYA327690:DYB327696 EHW327690:EHX327696 ERS327690:ERT327696 FBO327690:FBP327696 FLK327690:FLL327696 FVG327690:FVH327696 GFC327690:GFD327696 GOY327690:GOZ327696 GYU327690:GYV327696 HIQ327690:HIR327696 HSM327690:HSN327696 ICI327690:ICJ327696 IME327690:IMF327696 IWA327690:IWB327696 JFW327690:JFX327696 JPS327690:JPT327696 JZO327690:JZP327696 KJK327690:KJL327696 KTG327690:KTH327696 LDC327690:LDD327696 LMY327690:LMZ327696 LWU327690:LWV327696 MGQ327690:MGR327696 MQM327690:MQN327696 NAI327690:NAJ327696 NKE327690:NKF327696 NUA327690:NUB327696 ODW327690:ODX327696 ONS327690:ONT327696 OXO327690:OXP327696 PHK327690:PHL327696 PRG327690:PRH327696 QBC327690:QBD327696 QKY327690:QKZ327696 QUU327690:QUV327696 REQ327690:RER327696 ROM327690:RON327696 RYI327690:RYJ327696 SIE327690:SIF327696 SSA327690:SSB327696 TBW327690:TBX327696 TLS327690:TLT327696 TVO327690:TVP327696 UFK327690:UFL327696 UPG327690:UPH327696 UZC327690:UZD327696 VIY327690:VIZ327696 VSU327690:VSV327696 WCQ327690:WCR327696 WMM327690:WMN327696 WWI327690:WWJ327696 AA393226:AB393232 JW393226:JX393232 TS393226:TT393232 ADO393226:ADP393232 ANK393226:ANL393232 AXG393226:AXH393232 BHC393226:BHD393232 BQY393226:BQZ393232 CAU393226:CAV393232 CKQ393226:CKR393232 CUM393226:CUN393232 DEI393226:DEJ393232 DOE393226:DOF393232 DYA393226:DYB393232 EHW393226:EHX393232 ERS393226:ERT393232 FBO393226:FBP393232 FLK393226:FLL393232 FVG393226:FVH393232 GFC393226:GFD393232 GOY393226:GOZ393232 GYU393226:GYV393232 HIQ393226:HIR393232 HSM393226:HSN393232 ICI393226:ICJ393232 IME393226:IMF393232 IWA393226:IWB393232 JFW393226:JFX393232 JPS393226:JPT393232 JZO393226:JZP393232 KJK393226:KJL393232 KTG393226:KTH393232 LDC393226:LDD393232 LMY393226:LMZ393232 LWU393226:LWV393232 MGQ393226:MGR393232 MQM393226:MQN393232 NAI393226:NAJ393232 NKE393226:NKF393232 NUA393226:NUB393232 ODW393226:ODX393232 ONS393226:ONT393232 OXO393226:OXP393232 PHK393226:PHL393232 PRG393226:PRH393232 QBC393226:QBD393232 QKY393226:QKZ393232 QUU393226:QUV393232 REQ393226:RER393232 ROM393226:RON393232 RYI393226:RYJ393232 SIE393226:SIF393232 SSA393226:SSB393232 TBW393226:TBX393232 TLS393226:TLT393232 TVO393226:TVP393232 UFK393226:UFL393232 UPG393226:UPH393232 UZC393226:UZD393232 VIY393226:VIZ393232 VSU393226:VSV393232 WCQ393226:WCR393232 WMM393226:WMN393232 WWI393226:WWJ393232 AA458762:AB458768 JW458762:JX458768 TS458762:TT458768 ADO458762:ADP458768 ANK458762:ANL458768 AXG458762:AXH458768 BHC458762:BHD458768 BQY458762:BQZ458768 CAU458762:CAV458768 CKQ458762:CKR458768 CUM458762:CUN458768 DEI458762:DEJ458768 DOE458762:DOF458768 DYA458762:DYB458768 EHW458762:EHX458768 ERS458762:ERT458768 FBO458762:FBP458768 FLK458762:FLL458768 FVG458762:FVH458768 GFC458762:GFD458768 GOY458762:GOZ458768 GYU458762:GYV458768 HIQ458762:HIR458768 HSM458762:HSN458768 ICI458762:ICJ458768 IME458762:IMF458768 IWA458762:IWB458768 JFW458762:JFX458768 JPS458762:JPT458768 JZO458762:JZP458768 KJK458762:KJL458768 KTG458762:KTH458768 LDC458762:LDD458768 LMY458762:LMZ458768 LWU458762:LWV458768 MGQ458762:MGR458768 MQM458762:MQN458768 NAI458762:NAJ458768 NKE458762:NKF458768 NUA458762:NUB458768 ODW458762:ODX458768 ONS458762:ONT458768 OXO458762:OXP458768 PHK458762:PHL458768 PRG458762:PRH458768 QBC458762:QBD458768 QKY458762:QKZ458768 QUU458762:QUV458768 REQ458762:RER458768 ROM458762:RON458768 RYI458762:RYJ458768 SIE458762:SIF458768 SSA458762:SSB458768 TBW458762:TBX458768 TLS458762:TLT458768 TVO458762:TVP458768 UFK458762:UFL458768 UPG458762:UPH458768 UZC458762:UZD458768 VIY458762:VIZ458768 VSU458762:VSV458768 WCQ458762:WCR458768 WMM458762:WMN458768 WWI458762:WWJ458768 AA524298:AB524304 JW524298:JX524304 TS524298:TT524304 ADO524298:ADP524304 ANK524298:ANL524304 AXG524298:AXH524304 BHC524298:BHD524304 BQY524298:BQZ524304 CAU524298:CAV524304 CKQ524298:CKR524304 CUM524298:CUN524304 DEI524298:DEJ524304 DOE524298:DOF524304 DYA524298:DYB524304 EHW524298:EHX524304 ERS524298:ERT524304 FBO524298:FBP524304 FLK524298:FLL524304 FVG524298:FVH524304 GFC524298:GFD524304 GOY524298:GOZ524304 GYU524298:GYV524304 HIQ524298:HIR524304 HSM524298:HSN524304 ICI524298:ICJ524304 IME524298:IMF524304 IWA524298:IWB524304 JFW524298:JFX524304 JPS524298:JPT524304 JZO524298:JZP524304 KJK524298:KJL524304 KTG524298:KTH524304 LDC524298:LDD524304 LMY524298:LMZ524304 LWU524298:LWV524304 MGQ524298:MGR524304 MQM524298:MQN524304 NAI524298:NAJ524304 NKE524298:NKF524304 NUA524298:NUB524304 ODW524298:ODX524304 ONS524298:ONT524304 OXO524298:OXP524304 PHK524298:PHL524304 PRG524298:PRH524304 QBC524298:QBD524304 QKY524298:QKZ524304 QUU524298:QUV524304 REQ524298:RER524304 ROM524298:RON524304 RYI524298:RYJ524304 SIE524298:SIF524304 SSA524298:SSB524304 TBW524298:TBX524304 TLS524298:TLT524304 TVO524298:TVP524304 UFK524298:UFL524304 UPG524298:UPH524304 UZC524298:UZD524304 VIY524298:VIZ524304 VSU524298:VSV524304 WCQ524298:WCR524304 WMM524298:WMN524304 WWI524298:WWJ524304 AA589834:AB589840 JW589834:JX589840 TS589834:TT589840 ADO589834:ADP589840 ANK589834:ANL589840 AXG589834:AXH589840 BHC589834:BHD589840 BQY589834:BQZ589840 CAU589834:CAV589840 CKQ589834:CKR589840 CUM589834:CUN589840 DEI589834:DEJ589840 DOE589834:DOF589840 DYA589834:DYB589840 EHW589834:EHX589840 ERS589834:ERT589840 FBO589834:FBP589840 FLK589834:FLL589840 FVG589834:FVH589840 GFC589834:GFD589840 GOY589834:GOZ589840 GYU589834:GYV589840 HIQ589834:HIR589840 HSM589834:HSN589840 ICI589834:ICJ589840 IME589834:IMF589840 IWA589834:IWB589840 JFW589834:JFX589840 JPS589834:JPT589840 JZO589834:JZP589840 KJK589834:KJL589840 KTG589834:KTH589840 LDC589834:LDD589840 LMY589834:LMZ589840 LWU589834:LWV589840 MGQ589834:MGR589840 MQM589834:MQN589840 NAI589834:NAJ589840 NKE589834:NKF589840 NUA589834:NUB589840 ODW589834:ODX589840 ONS589834:ONT589840 OXO589834:OXP589840 PHK589834:PHL589840 PRG589834:PRH589840 QBC589834:QBD589840 QKY589834:QKZ589840 QUU589834:QUV589840 REQ589834:RER589840 ROM589834:RON589840 RYI589834:RYJ589840 SIE589834:SIF589840 SSA589834:SSB589840 TBW589834:TBX589840 TLS589834:TLT589840 TVO589834:TVP589840 UFK589834:UFL589840 UPG589834:UPH589840 UZC589834:UZD589840 VIY589834:VIZ589840 VSU589834:VSV589840 WCQ589834:WCR589840 WMM589834:WMN589840 WWI589834:WWJ589840 AA655370:AB655376 JW655370:JX655376 TS655370:TT655376 ADO655370:ADP655376 ANK655370:ANL655376 AXG655370:AXH655376 BHC655370:BHD655376 BQY655370:BQZ655376 CAU655370:CAV655376 CKQ655370:CKR655376 CUM655370:CUN655376 DEI655370:DEJ655376 DOE655370:DOF655376 DYA655370:DYB655376 EHW655370:EHX655376 ERS655370:ERT655376 FBO655370:FBP655376 FLK655370:FLL655376 FVG655370:FVH655376 GFC655370:GFD655376 GOY655370:GOZ655376 GYU655370:GYV655376 HIQ655370:HIR655376 HSM655370:HSN655376 ICI655370:ICJ655376 IME655370:IMF655376 IWA655370:IWB655376 JFW655370:JFX655376 JPS655370:JPT655376 JZO655370:JZP655376 KJK655370:KJL655376 KTG655370:KTH655376 LDC655370:LDD655376 LMY655370:LMZ655376 LWU655370:LWV655376 MGQ655370:MGR655376 MQM655370:MQN655376 NAI655370:NAJ655376 NKE655370:NKF655376 NUA655370:NUB655376 ODW655370:ODX655376 ONS655370:ONT655376 OXO655370:OXP655376 PHK655370:PHL655376 PRG655370:PRH655376 QBC655370:QBD655376 QKY655370:QKZ655376 QUU655370:QUV655376 REQ655370:RER655376 ROM655370:RON655376 RYI655370:RYJ655376 SIE655370:SIF655376 SSA655370:SSB655376 TBW655370:TBX655376 TLS655370:TLT655376 TVO655370:TVP655376 UFK655370:UFL655376 UPG655370:UPH655376 UZC655370:UZD655376 VIY655370:VIZ655376 VSU655370:VSV655376 WCQ655370:WCR655376 WMM655370:WMN655376 WWI655370:WWJ655376 AA720906:AB720912 JW720906:JX720912 TS720906:TT720912 ADO720906:ADP720912 ANK720906:ANL720912 AXG720906:AXH720912 BHC720906:BHD720912 BQY720906:BQZ720912 CAU720906:CAV720912 CKQ720906:CKR720912 CUM720906:CUN720912 DEI720906:DEJ720912 DOE720906:DOF720912 DYA720906:DYB720912 EHW720906:EHX720912 ERS720906:ERT720912 FBO720906:FBP720912 FLK720906:FLL720912 FVG720906:FVH720912 GFC720906:GFD720912 GOY720906:GOZ720912 GYU720906:GYV720912 HIQ720906:HIR720912 HSM720906:HSN720912 ICI720906:ICJ720912 IME720906:IMF720912 IWA720906:IWB720912 JFW720906:JFX720912 JPS720906:JPT720912 JZO720906:JZP720912 KJK720906:KJL720912 KTG720906:KTH720912 LDC720906:LDD720912 LMY720906:LMZ720912 LWU720906:LWV720912 MGQ720906:MGR720912 MQM720906:MQN720912 NAI720906:NAJ720912 NKE720906:NKF720912 NUA720906:NUB720912 ODW720906:ODX720912 ONS720906:ONT720912 OXO720906:OXP720912 PHK720906:PHL720912 PRG720906:PRH720912 QBC720906:QBD720912 QKY720906:QKZ720912 QUU720906:QUV720912 REQ720906:RER720912 ROM720906:RON720912 RYI720906:RYJ720912 SIE720906:SIF720912 SSA720906:SSB720912 TBW720906:TBX720912 TLS720906:TLT720912 TVO720906:TVP720912 UFK720906:UFL720912 UPG720906:UPH720912 UZC720906:UZD720912 VIY720906:VIZ720912 VSU720906:VSV720912 WCQ720906:WCR720912 WMM720906:WMN720912 WWI720906:WWJ720912 AA786442:AB786448 JW786442:JX786448 TS786442:TT786448 ADO786442:ADP786448 ANK786442:ANL786448 AXG786442:AXH786448 BHC786442:BHD786448 BQY786442:BQZ786448 CAU786442:CAV786448 CKQ786442:CKR786448 CUM786442:CUN786448 DEI786442:DEJ786448 DOE786442:DOF786448 DYA786442:DYB786448 EHW786442:EHX786448 ERS786442:ERT786448 FBO786442:FBP786448 FLK786442:FLL786448 FVG786442:FVH786448 GFC786442:GFD786448 GOY786442:GOZ786448 GYU786442:GYV786448 HIQ786442:HIR786448 HSM786442:HSN786448 ICI786442:ICJ786448 IME786442:IMF786448 IWA786442:IWB786448 JFW786442:JFX786448 JPS786442:JPT786448 JZO786442:JZP786448 KJK786442:KJL786448 KTG786442:KTH786448 LDC786442:LDD786448 LMY786442:LMZ786448 LWU786442:LWV786448 MGQ786442:MGR786448 MQM786442:MQN786448 NAI786442:NAJ786448 NKE786442:NKF786448 NUA786442:NUB786448 ODW786442:ODX786448 ONS786442:ONT786448 OXO786442:OXP786448 PHK786442:PHL786448 PRG786442:PRH786448 QBC786442:QBD786448 QKY786442:QKZ786448 QUU786442:QUV786448 REQ786442:RER786448 ROM786442:RON786448 RYI786442:RYJ786448 SIE786442:SIF786448 SSA786442:SSB786448 TBW786442:TBX786448 TLS786442:TLT786448 TVO786442:TVP786448 UFK786442:UFL786448 UPG786442:UPH786448 UZC786442:UZD786448 VIY786442:VIZ786448 VSU786442:VSV786448 WCQ786442:WCR786448 WMM786442:WMN786448 WWI786442:WWJ786448 AA851978:AB851984 JW851978:JX851984 TS851978:TT851984 ADO851978:ADP851984 ANK851978:ANL851984 AXG851978:AXH851984 BHC851978:BHD851984 BQY851978:BQZ851984 CAU851978:CAV851984 CKQ851978:CKR851984 CUM851978:CUN851984 DEI851978:DEJ851984 DOE851978:DOF851984 DYA851978:DYB851984 EHW851978:EHX851984 ERS851978:ERT851984 FBO851978:FBP851984 FLK851978:FLL851984 FVG851978:FVH851984 GFC851978:GFD851984 GOY851978:GOZ851984 GYU851978:GYV851984 HIQ851978:HIR851984 HSM851978:HSN851984 ICI851978:ICJ851984 IME851978:IMF851984 IWA851978:IWB851984 JFW851978:JFX851984 JPS851978:JPT851984 JZO851978:JZP851984 KJK851978:KJL851984 KTG851978:KTH851984 LDC851978:LDD851984 LMY851978:LMZ851984 LWU851978:LWV851984 MGQ851978:MGR851984 MQM851978:MQN851984 NAI851978:NAJ851984 NKE851978:NKF851984 NUA851978:NUB851984 ODW851978:ODX851984 ONS851978:ONT851984 OXO851978:OXP851984 PHK851978:PHL851984 PRG851978:PRH851984 QBC851978:QBD851984 QKY851978:QKZ851984 QUU851978:QUV851984 REQ851978:RER851984 ROM851978:RON851984 RYI851978:RYJ851984 SIE851978:SIF851984 SSA851978:SSB851984 TBW851978:TBX851984 TLS851978:TLT851984 TVO851978:TVP851984 UFK851978:UFL851984 UPG851978:UPH851984 UZC851978:UZD851984 VIY851978:VIZ851984 VSU851978:VSV851984 WCQ851978:WCR851984 WMM851978:WMN851984 WWI851978:WWJ851984 AA917514:AB917520 JW917514:JX917520 TS917514:TT917520 ADO917514:ADP917520 ANK917514:ANL917520 AXG917514:AXH917520 BHC917514:BHD917520 BQY917514:BQZ917520 CAU917514:CAV917520 CKQ917514:CKR917520 CUM917514:CUN917520 DEI917514:DEJ917520 DOE917514:DOF917520 DYA917514:DYB917520 EHW917514:EHX917520 ERS917514:ERT917520 FBO917514:FBP917520 FLK917514:FLL917520 FVG917514:FVH917520 GFC917514:GFD917520 GOY917514:GOZ917520 GYU917514:GYV917520 HIQ917514:HIR917520 HSM917514:HSN917520 ICI917514:ICJ917520 IME917514:IMF917520 IWA917514:IWB917520 JFW917514:JFX917520 JPS917514:JPT917520 JZO917514:JZP917520 KJK917514:KJL917520 KTG917514:KTH917520 LDC917514:LDD917520 LMY917514:LMZ917520 LWU917514:LWV917520 MGQ917514:MGR917520 MQM917514:MQN917520 NAI917514:NAJ917520 NKE917514:NKF917520 NUA917514:NUB917520 ODW917514:ODX917520 ONS917514:ONT917520 OXO917514:OXP917520 PHK917514:PHL917520 PRG917514:PRH917520 QBC917514:QBD917520 QKY917514:QKZ917520 QUU917514:QUV917520 REQ917514:RER917520 ROM917514:RON917520 RYI917514:RYJ917520 SIE917514:SIF917520 SSA917514:SSB917520 TBW917514:TBX917520 TLS917514:TLT917520 TVO917514:TVP917520 UFK917514:UFL917520 UPG917514:UPH917520 UZC917514:UZD917520 VIY917514:VIZ917520 VSU917514:VSV917520 WCQ917514:WCR917520 WMM917514:WMN917520 WWI917514:WWJ917520 AA983050:AB983056 JW983050:JX983056 TS983050:TT983056 ADO983050:ADP983056 ANK983050:ANL983056 AXG983050:AXH983056 BHC983050:BHD983056 BQY983050:BQZ983056 CAU983050:CAV983056 CKQ983050:CKR983056 CUM983050:CUN983056 DEI983050:DEJ983056 DOE983050:DOF983056 DYA983050:DYB983056 EHW983050:EHX983056 ERS983050:ERT983056 FBO983050:FBP983056 FLK983050:FLL983056 FVG983050:FVH983056 GFC983050:GFD983056 GOY983050:GOZ983056 GYU983050:GYV983056 HIQ983050:HIR983056 HSM983050:HSN983056 ICI983050:ICJ983056 IME983050:IMF983056 IWA983050:IWB983056 JFW983050:JFX983056 JPS983050:JPT983056 JZO983050:JZP983056 KJK983050:KJL983056 KTG983050:KTH983056 LDC983050:LDD983056 LMY983050:LMZ983056 LWU983050:LWV983056 MGQ983050:MGR983056 MQM983050:MQN983056 NAI983050:NAJ983056 NKE983050:NKF983056 NUA983050:NUB983056 ODW983050:ODX983056 ONS983050:ONT983056 OXO983050:OXP983056 PHK983050:PHL983056 PRG983050:PRH983056 QBC983050:QBD983056 QKY983050:QKZ983056 QUU983050:QUV983056 REQ983050:RER983056 ROM983050:RON983056 RYI983050:RYJ983056 SIE983050:SIF983056 SSA983050:SSB983056 TBW983050:TBX983056 TLS983050:TLT983056 TVO983050:TVP983056 UFK983050:UFL983056 UPG983050:UPH983056 UZC983050:UZD983056 VIY983050:VIZ983056 VSU983050:VSV983056 WCQ983050:WCR983056 WMM983050:WMN983056 WWI983050:WWJ983056">
      <formula1>"00,01,02"</formula1>
    </dataValidation>
    <dataValidation type="list" allowBlank="1" showInputMessage="1" showErrorMessage="1" errorTitle="Erreur" error="Selectionner_x000a_TVA = 07 ou 17_x000a_TVA = 09 ou 19_x000a_Exonéré de la TVA = 00" sqref="Y10:Z16 JU10:JV16 TQ10:TR16 ADM10:ADN16 ANI10:ANJ16 AXE10:AXF16 BHA10:BHB16 BQW10:BQX16 CAS10:CAT16 CKO10:CKP16 CUK10:CUL16 DEG10:DEH16 DOC10:DOD16 DXY10:DXZ16 EHU10:EHV16 ERQ10:ERR16 FBM10:FBN16 FLI10:FLJ16 FVE10:FVF16 GFA10:GFB16 GOW10:GOX16 GYS10:GYT16 HIO10:HIP16 HSK10:HSL16 ICG10:ICH16 IMC10:IMD16 IVY10:IVZ16 JFU10:JFV16 JPQ10:JPR16 JZM10:JZN16 KJI10:KJJ16 KTE10:KTF16 LDA10:LDB16 LMW10:LMX16 LWS10:LWT16 MGO10:MGP16 MQK10:MQL16 NAG10:NAH16 NKC10:NKD16 NTY10:NTZ16 ODU10:ODV16 ONQ10:ONR16 OXM10:OXN16 PHI10:PHJ16 PRE10:PRF16 QBA10:QBB16 QKW10:QKX16 QUS10:QUT16 REO10:REP16 ROK10:ROL16 RYG10:RYH16 SIC10:SID16 SRY10:SRZ16 TBU10:TBV16 TLQ10:TLR16 TVM10:TVN16 UFI10:UFJ16 UPE10:UPF16 UZA10:UZB16 VIW10:VIX16 VSS10:VST16 WCO10:WCP16 WMK10:WML16 WWG10:WWH16 Y65546:Z65552 JU65546:JV65552 TQ65546:TR65552 ADM65546:ADN65552 ANI65546:ANJ65552 AXE65546:AXF65552 BHA65546:BHB65552 BQW65546:BQX65552 CAS65546:CAT65552 CKO65546:CKP65552 CUK65546:CUL65552 DEG65546:DEH65552 DOC65546:DOD65552 DXY65546:DXZ65552 EHU65546:EHV65552 ERQ65546:ERR65552 FBM65546:FBN65552 FLI65546:FLJ65552 FVE65546:FVF65552 GFA65546:GFB65552 GOW65546:GOX65552 GYS65546:GYT65552 HIO65546:HIP65552 HSK65546:HSL65552 ICG65546:ICH65552 IMC65546:IMD65552 IVY65546:IVZ65552 JFU65546:JFV65552 JPQ65546:JPR65552 JZM65546:JZN65552 KJI65546:KJJ65552 KTE65546:KTF65552 LDA65546:LDB65552 LMW65546:LMX65552 LWS65546:LWT65552 MGO65546:MGP65552 MQK65546:MQL65552 NAG65546:NAH65552 NKC65546:NKD65552 NTY65546:NTZ65552 ODU65546:ODV65552 ONQ65546:ONR65552 OXM65546:OXN65552 PHI65546:PHJ65552 PRE65546:PRF65552 QBA65546:QBB65552 QKW65546:QKX65552 QUS65546:QUT65552 REO65546:REP65552 ROK65546:ROL65552 RYG65546:RYH65552 SIC65546:SID65552 SRY65546:SRZ65552 TBU65546:TBV65552 TLQ65546:TLR65552 TVM65546:TVN65552 UFI65546:UFJ65552 UPE65546:UPF65552 UZA65546:UZB65552 VIW65546:VIX65552 VSS65546:VST65552 WCO65546:WCP65552 WMK65546:WML65552 WWG65546:WWH65552 Y131082:Z131088 JU131082:JV131088 TQ131082:TR131088 ADM131082:ADN131088 ANI131082:ANJ131088 AXE131082:AXF131088 BHA131082:BHB131088 BQW131082:BQX131088 CAS131082:CAT131088 CKO131082:CKP131088 CUK131082:CUL131088 DEG131082:DEH131088 DOC131082:DOD131088 DXY131082:DXZ131088 EHU131082:EHV131088 ERQ131082:ERR131088 FBM131082:FBN131088 FLI131082:FLJ131088 FVE131082:FVF131088 GFA131082:GFB131088 GOW131082:GOX131088 GYS131082:GYT131088 HIO131082:HIP131088 HSK131082:HSL131088 ICG131082:ICH131088 IMC131082:IMD131088 IVY131082:IVZ131088 JFU131082:JFV131088 JPQ131082:JPR131088 JZM131082:JZN131088 KJI131082:KJJ131088 KTE131082:KTF131088 LDA131082:LDB131088 LMW131082:LMX131088 LWS131082:LWT131088 MGO131082:MGP131088 MQK131082:MQL131088 NAG131082:NAH131088 NKC131082:NKD131088 NTY131082:NTZ131088 ODU131082:ODV131088 ONQ131082:ONR131088 OXM131082:OXN131088 PHI131082:PHJ131088 PRE131082:PRF131088 QBA131082:QBB131088 QKW131082:QKX131088 QUS131082:QUT131088 REO131082:REP131088 ROK131082:ROL131088 RYG131082:RYH131088 SIC131082:SID131088 SRY131082:SRZ131088 TBU131082:TBV131088 TLQ131082:TLR131088 TVM131082:TVN131088 UFI131082:UFJ131088 UPE131082:UPF131088 UZA131082:UZB131088 VIW131082:VIX131088 VSS131082:VST131088 WCO131082:WCP131088 WMK131082:WML131088 WWG131082:WWH131088 Y196618:Z196624 JU196618:JV196624 TQ196618:TR196624 ADM196618:ADN196624 ANI196618:ANJ196624 AXE196618:AXF196624 BHA196618:BHB196624 BQW196618:BQX196624 CAS196618:CAT196624 CKO196618:CKP196624 CUK196618:CUL196624 DEG196618:DEH196624 DOC196618:DOD196624 DXY196618:DXZ196624 EHU196618:EHV196624 ERQ196618:ERR196624 FBM196618:FBN196624 FLI196618:FLJ196624 FVE196618:FVF196624 GFA196618:GFB196624 GOW196618:GOX196624 GYS196618:GYT196624 HIO196618:HIP196624 HSK196618:HSL196624 ICG196618:ICH196624 IMC196618:IMD196624 IVY196618:IVZ196624 JFU196618:JFV196624 JPQ196618:JPR196624 JZM196618:JZN196624 KJI196618:KJJ196624 KTE196618:KTF196624 LDA196618:LDB196624 LMW196618:LMX196624 LWS196618:LWT196624 MGO196618:MGP196624 MQK196618:MQL196624 NAG196618:NAH196624 NKC196618:NKD196624 NTY196618:NTZ196624 ODU196618:ODV196624 ONQ196618:ONR196624 OXM196618:OXN196624 PHI196618:PHJ196624 PRE196618:PRF196624 QBA196618:QBB196624 QKW196618:QKX196624 QUS196618:QUT196624 REO196618:REP196624 ROK196618:ROL196624 RYG196618:RYH196624 SIC196618:SID196624 SRY196618:SRZ196624 TBU196618:TBV196624 TLQ196618:TLR196624 TVM196618:TVN196624 UFI196618:UFJ196624 UPE196618:UPF196624 UZA196618:UZB196624 VIW196618:VIX196624 VSS196618:VST196624 WCO196618:WCP196624 WMK196618:WML196624 WWG196618:WWH196624 Y262154:Z262160 JU262154:JV262160 TQ262154:TR262160 ADM262154:ADN262160 ANI262154:ANJ262160 AXE262154:AXF262160 BHA262154:BHB262160 BQW262154:BQX262160 CAS262154:CAT262160 CKO262154:CKP262160 CUK262154:CUL262160 DEG262154:DEH262160 DOC262154:DOD262160 DXY262154:DXZ262160 EHU262154:EHV262160 ERQ262154:ERR262160 FBM262154:FBN262160 FLI262154:FLJ262160 FVE262154:FVF262160 GFA262154:GFB262160 GOW262154:GOX262160 GYS262154:GYT262160 HIO262154:HIP262160 HSK262154:HSL262160 ICG262154:ICH262160 IMC262154:IMD262160 IVY262154:IVZ262160 JFU262154:JFV262160 JPQ262154:JPR262160 JZM262154:JZN262160 KJI262154:KJJ262160 KTE262154:KTF262160 LDA262154:LDB262160 LMW262154:LMX262160 LWS262154:LWT262160 MGO262154:MGP262160 MQK262154:MQL262160 NAG262154:NAH262160 NKC262154:NKD262160 NTY262154:NTZ262160 ODU262154:ODV262160 ONQ262154:ONR262160 OXM262154:OXN262160 PHI262154:PHJ262160 PRE262154:PRF262160 QBA262154:QBB262160 QKW262154:QKX262160 QUS262154:QUT262160 REO262154:REP262160 ROK262154:ROL262160 RYG262154:RYH262160 SIC262154:SID262160 SRY262154:SRZ262160 TBU262154:TBV262160 TLQ262154:TLR262160 TVM262154:TVN262160 UFI262154:UFJ262160 UPE262154:UPF262160 UZA262154:UZB262160 VIW262154:VIX262160 VSS262154:VST262160 WCO262154:WCP262160 WMK262154:WML262160 WWG262154:WWH262160 Y327690:Z327696 JU327690:JV327696 TQ327690:TR327696 ADM327690:ADN327696 ANI327690:ANJ327696 AXE327690:AXF327696 BHA327690:BHB327696 BQW327690:BQX327696 CAS327690:CAT327696 CKO327690:CKP327696 CUK327690:CUL327696 DEG327690:DEH327696 DOC327690:DOD327696 DXY327690:DXZ327696 EHU327690:EHV327696 ERQ327690:ERR327696 FBM327690:FBN327696 FLI327690:FLJ327696 FVE327690:FVF327696 GFA327690:GFB327696 GOW327690:GOX327696 GYS327690:GYT327696 HIO327690:HIP327696 HSK327690:HSL327696 ICG327690:ICH327696 IMC327690:IMD327696 IVY327690:IVZ327696 JFU327690:JFV327696 JPQ327690:JPR327696 JZM327690:JZN327696 KJI327690:KJJ327696 KTE327690:KTF327696 LDA327690:LDB327696 LMW327690:LMX327696 LWS327690:LWT327696 MGO327690:MGP327696 MQK327690:MQL327696 NAG327690:NAH327696 NKC327690:NKD327696 NTY327690:NTZ327696 ODU327690:ODV327696 ONQ327690:ONR327696 OXM327690:OXN327696 PHI327690:PHJ327696 PRE327690:PRF327696 QBA327690:QBB327696 QKW327690:QKX327696 QUS327690:QUT327696 REO327690:REP327696 ROK327690:ROL327696 RYG327690:RYH327696 SIC327690:SID327696 SRY327690:SRZ327696 TBU327690:TBV327696 TLQ327690:TLR327696 TVM327690:TVN327696 UFI327690:UFJ327696 UPE327690:UPF327696 UZA327690:UZB327696 VIW327690:VIX327696 VSS327690:VST327696 WCO327690:WCP327696 WMK327690:WML327696 WWG327690:WWH327696 Y393226:Z393232 JU393226:JV393232 TQ393226:TR393232 ADM393226:ADN393232 ANI393226:ANJ393232 AXE393226:AXF393232 BHA393226:BHB393232 BQW393226:BQX393232 CAS393226:CAT393232 CKO393226:CKP393232 CUK393226:CUL393232 DEG393226:DEH393232 DOC393226:DOD393232 DXY393226:DXZ393232 EHU393226:EHV393232 ERQ393226:ERR393232 FBM393226:FBN393232 FLI393226:FLJ393232 FVE393226:FVF393232 GFA393226:GFB393232 GOW393226:GOX393232 GYS393226:GYT393232 HIO393226:HIP393232 HSK393226:HSL393232 ICG393226:ICH393232 IMC393226:IMD393232 IVY393226:IVZ393232 JFU393226:JFV393232 JPQ393226:JPR393232 JZM393226:JZN393232 KJI393226:KJJ393232 KTE393226:KTF393232 LDA393226:LDB393232 LMW393226:LMX393232 LWS393226:LWT393232 MGO393226:MGP393232 MQK393226:MQL393232 NAG393226:NAH393232 NKC393226:NKD393232 NTY393226:NTZ393232 ODU393226:ODV393232 ONQ393226:ONR393232 OXM393226:OXN393232 PHI393226:PHJ393232 PRE393226:PRF393232 QBA393226:QBB393232 QKW393226:QKX393232 QUS393226:QUT393232 REO393226:REP393232 ROK393226:ROL393232 RYG393226:RYH393232 SIC393226:SID393232 SRY393226:SRZ393232 TBU393226:TBV393232 TLQ393226:TLR393232 TVM393226:TVN393232 UFI393226:UFJ393232 UPE393226:UPF393232 UZA393226:UZB393232 VIW393226:VIX393232 VSS393226:VST393232 WCO393226:WCP393232 WMK393226:WML393232 WWG393226:WWH393232 Y458762:Z458768 JU458762:JV458768 TQ458762:TR458768 ADM458762:ADN458768 ANI458762:ANJ458768 AXE458762:AXF458768 BHA458762:BHB458768 BQW458762:BQX458768 CAS458762:CAT458768 CKO458762:CKP458768 CUK458762:CUL458768 DEG458762:DEH458768 DOC458762:DOD458768 DXY458762:DXZ458768 EHU458762:EHV458768 ERQ458762:ERR458768 FBM458762:FBN458768 FLI458762:FLJ458768 FVE458762:FVF458768 GFA458762:GFB458768 GOW458762:GOX458768 GYS458762:GYT458768 HIO458762:HIP458768 HSK458762:HSL458768 ICG458762:ICH458768 IMC458762:IMD458768 IVY458762:IVZ458768 JFU458762:JFV458768 JPQ458762:JPR458768 JZM458762:JZN458768 KJI458762:KJJ458768 KTE458762:KTF458768 LDA458762:LDB458768 LMW458762:LMX458768 LWS458762:LWT458768 MGO458762:MGP458768 MQK458762:MQL458768 NAG458762:NAH458768 NKC458762:NKD458768 NTY458762:NTZ458768 ODU458762:ODV458768 ONQ458762:ONR458768 OXM458762:OXN458768 PHI458762:PHJ458768 PRE458762:PRF458768 QBA458762:QBB458768 QKW458762:QKX458768 QUS458762:QUT458768 REO458762:REP458768 ROK458762:ROL458768 RYG458762:RYH458768 SIC458762:SID458768 SRY458762:SRZ458768 TBU458762:TBV458768 TLQ458762:TLR458768 TVM458762:TVN458768 UFI458762:UFJ458768 UPE458762:UPF458768 UZA458762:UZB458768 VIW458762:VIX458768 VSS458762:VST458768 WCO458762:WCP458768 WMK458762:WML458768 WWG458762:WWH458768 Y524298:Z524304 JU524298:JV524304 TQ524298:TR524304 ADM524298:ADN524304 ANI524298:ANJ524304 AXE524298:AXF524304 BHA524298:BHB524304 BQW524298:BQX524304 CAS524298:CAT524304 CKO524298:CKP524304 CUK524298:CUL524304 DEG524298:DEH524304 DOC524298:DOD524304 DXY524298:DXZ524304 EHU524298:EHV524304 ERQ524298:ERR524304 FBM524298:FBN524304 FLI524298:FLJ524304 FVE524298:FVF524304 GFA524298:GFB524304 GOW524298:GOX524304 GYS524298:GYT524304 HIO524298:HIP524304 HSK524298:HSL524304 ICG524298:ICH524304 IMC524298:IMD524304 IVY524298:IVZ524304 JFU524298:JFV524304 JPQ524298:JPR524304 JZM524298:JZN524304 KJI524298:KJJ524304 KTE524298:KTF524304 LDA524298:LDB524304 LMW524298:LMX524304 LWS524298:LWT524304 MGO524298:MGP524304 MQK524298:MQL524304 NAG524298:NAH524304 NKC524298:NKD524304 NTY524298:NTZ524304 ODU524298:ODV524304 ONQ524298:ONR524304 OXM524298:OXN524304 PHI524298:PHJ524304 PRE524298:PRF524304 QBA524298:QBB524304 QKW524298:QKX524304 QUS524298:QUT524304 REO524298:REP524304 ROK524298:ROL524304 RYG524298:RYH524304 SIC524298:SID524304 SRY524298:SRZ524304 TBU524298:TBV524304 TLQ524298:TLR524304 TVM524298:TVN524304 UFI524298:UFJ524304 UPE524298:UPF524304 UZA524298:UZB524304 VIW524298:VIX524304 VSS524298:VST524304 WCO524298:WCP524304 WMK524298:WML524304 WWG524298:WWH524304 Y589834:Z589840 JU589834:JV589840 TQ589834:TR589840 ADM589834:ADN589840 ANI589834:ANJ589840 AXE589834:AXF589840 BHA589834:BHB589840 BQW589834:BQX589840 CAS589834:CAT589840 CKO589834:CKP589840 CUK589834:CUL589840 DEG589834:DEH589840 DOC589834:DOD589840 DXY589834:DXZ589840 EHU589834:EHV589840 ERQ589834:ERR589840 FBM589834:FBN589840 FLI589834:FLJ589840 FVE589834:FVF589840 GFA589834:GFB589840 GOW589834:GOX589840 GYS589834:GYT589840 HIO589834:HIP589840 HSK589834:HSL589840 ICG589834:ICH589840 IMC589834:IMD589840 IVY589834:IVZ589840 JFU589834:JFV589840 JPQ589834:JPR589840 JZM589834:JZN589840 KJI589834:KJJ589840 KTE589834:KTF589840 LDA589834:LDB589840 LMW589834:LMX589840 LWS589834:LWT589840 MGO589834:MGP589840 MQK589834:MQL589840 NAG589834:NAH589840 NKC589834:NKD589840 NTY589834:NTZ589840 ODU589834:ODV589840 ONQ589834:ONR589840 OXM589834:OXN589840 PHI589834:PHJ589840 PRE589834:PRF589840 QBA589834:QBB589840 QKW589834:QKX589840 QUS589834:QUT589840 REO589834:REP589840 ROK589834:ROL589840 RYG589834:RYH589840 SIC589834:SID589840 SRY589834:SRZ589840 TBU589834:TBV589840 TLQ589834:TLR589840 TVM589834:TVN589840 UFI589834:UFJ589840 UPE589834:UPF589840 UZA589834:UZB589840 VIW589834:VIX589840 VSS589834:VST589840 WCO589834:WCP589840 WMK589834:WML589840 WWG589834:WWH589840 Y655370:Z655376 JU655370:JV655376 TQ655370:TR655376 ADM655370:ADN655376 ANI655370:ANJ655376 AXE655370:AXF655376 BHA655370:BHB655376 BQW655370:BQX655376 CAS655370:CAT655376 CKO655370:CKP655376 CUK655370:CUL655376 DEG655370:DEH655376 DOC655370:DOD655376 DXY655370:DXZ655376 EHU655370:EHV655376 ERQ655370:ERR655376 FBM655370:FBN655376 FLI655370:FLJ655376 FVE655370:FVF655376 GFA655370:GFB655376 GOW655370:GOX655376 GYS655370:GYT655376 HIO655370:HIP655376 HSK655370:HSL655376 ICG655370:ICH655376 IMC655370:IMD655376 IVY655370:IVZ655376 JFU655370:JFV655376 JPQ655370:JPR655376 JZM655370:JZN655376 KJI655370:KJJ655376 KTE655370:KTF655376 LDA655370:LDB655376 LMW655370:LMX655376 LWS655370:LWT655376 MGO655370:MGP655376 MQK655370:MQL655376 NAG655370:NAH655376 NKC655370:NKD655376 NTY655370:NTZ655376 ODU655370:ODV655376 ONQ655370:ONR655376 OXM655370:OXN655376 PHI655370:PHJ655376 PRE655370:PRF655376 QBA655370:QBB655376 QKW655370:QKX655376 QUS655370:QUT655376 REO655370:REP655376 ROK655370:ROL655376 RYG655370:RYH655376 SIC655370:SID655376 SRY655370:SRZ655376 TBU655370:TBV655376 TLQ655370:TLR655376 TVM655370:TVN655376 UFI655370:UFJ655376 UPE655370:UPF655376 UZA655370:UZB655376 VIW655370:VIX655376 VSS655370:VST655376 WCO655370:WCP655376 WMK655370:WML655376 WWG655370:WWH655376 Y720906:Z720912 JU720906:JV720912 TQ720906:TR720912 ADM720906:ADN720912 ANI720906:ANJ720912 AXE720906:AXF720912 BHA720906:BHB720912 BQW720906:BQX720912 CAS720906:CAT720912 CKO720906:CKP720912 CUK720906:CUL720912 DEG720906:DEH720912 DOC720906:DOD720912 DXY720906:DXZ720912 EHU720906:EHV720912 ERQ720906:ERR720912 FBM720906:FBN720912 FLI720906:FLJ720912 FVE720906:FVF720912 GFA720906:GFB720912 GOW720906:GOX720912 GYS720906:GYT720912 HIO720906:HIP720912 HSK720906:HSL720912 ICG720906:ICH720912 IMC720906:IMD720912 IVY720906:IVZ720912 JFU720906:JFV720912 JPQ720906:JPR720912 JZM720906:JZN720912 KJI720906:KJJ720912 KTE720906:KTF720912 LDA720906:LDB720912 LMW720906:LMX720912 LWS720906:LWT720912 MGO720906:MGP720912 MQK720906:MQL720912 NAG720906:NAH720912 NKC720906:NKD720912 NTY720906:NTZ720912 ODU720906:ODV720912 ONQ720906:ONR720912 OXM720906:OXN720912 PHI720906:PHJ720912 PRE720906:PRF720912 QBA720906:QBB720912 QKW720906:QKX720912 QUS720906:QUT720912 REO720906:REP720912 ROK720906:ROL720912 RYG720906:RYH720912 SIC720906:SID720912 SRY720906:SRZ720912 TBU720906:TBV720912 TLQ720906:TLR720912 TVM720906:TVN720912 UFI720906:UFJ720912 UPE720906:UPF720912 UZA720906:UZB720912 VIW720906:VIX720912 VSS720906:VST720912 WCO720906:WCP720912 WMK720906:WML720912 WWG720906:WWH720912 Y786442:Z786448 JU786442:JV786448 TQ786442:TR786448 ADM786442:ADN786448 ANI786442:ANJ786448 AXE786442:AXF786448 BHA786442:BHB786448 BQW786442:BQX786448 CAS786442:CAT786448 CKO786442:CKP786448 CUK786442:CUL786448 DEG786442:DEH786448 DOC786442:DOD786448 DXY786442:DXZ786448 EHU786442:EHV786448 ERQ786442:ERR786448 FBM786442:FBN786448 FLI786442:FLJ786448 FVE786442:FVF786448 GFA786442:GFB786448 GOW786442:GOX786448 GYS786442:GYT786448 HIO786442:HIP786448 HSK786442:HSL786448 ICG786442:ICH786448 IMC786442:IMD786448 IVY786442:IVZ786448 JFU786442:JFV786448 JPQ786442:JPR786448 JZM786442:JZN786448 KJI786442:KJJ786448 KTE786442:KTF786448 LDA786442:LDB786448 LMW786442:LMX786448 LWS786442:LWT786448 MGO786442:MGP786448 MQK786442:MQL786448 NAG786442:NAH786448 NKC786442:NKD786448 NTY786442:NTZ786448 ODU786442:ODV786448 ONQ786442:ONR786448 OXM786442:OXN786448 PHI786442:PHJ786448 PRE786442:PRF786448 QBA786442:QBB786448 QKW786442:QKX786448 QUS786442:QUT786448 REO786442:REP786448 ROK786442:ROL786448 RYG786442:RYH786448 SIC786442:SID786448 SRY786442:SRZ786448 TBU786442:TBV786448 TLQ786442:TLR786448 TVM786442:TVN786448 UFI786442:UFJ786448 UPE786442:UPF786448 UZA786442:UZB786448 VIW786442:VIX786448 VSS786442:VST786448 WCO786442:WCP786448 WMK786442:WML786448 WWG786442:WWH786448 Y851978:Z851984 JU851978:JV851984 TQ851978:TR851984 ADM851978:ADN851984 ANI851978:ANJ851984 AXE851978:AXF851984 BHA851978:BHB851984 BQW851978:BQX851984 CAS851978:CAT851984 CKO851978:CKP851984 CUK851978:CUL851984 DEG851978:DEH851984 DOC851978:DOD851984 DXY851978:DXZ851984 EHU851978:EHV851984 ERQ851978:ERR851984 FBM851978:FBN851984 FLI851978:FLJ851984 FVE851978:FVF851984 GFA851978:GFB851984 GOW851978:GOX851984 GYS851978:GYT851984 HIO851978:HIP851984 HSK851978:HSL851984 ICG851978:ICH851984 IMC851978:IMD851984 IVY851978:IVZ851984 JFU851978:JFV851984 JPQ851978:JPR851984 JZM851978:JZN851984 KJI851978:KJJ851984 KTE851978:KTF851984 LDA851978:LDB851984 LMW851978:LMX851984 LWS851978:LWT851984 MGO851978:MGP851984 MQK851978:MQL851984 NAG851978:NAH851984 NKC851978:NKD851984 NTY851978:NTZ851984 ODU851978:ODV851984 ONQ851978:ONR851984 OXM851978:OXN851984 PHI851978:PHJ851984 PRE851978:PRF851984 QBA851978:QBB851984 QKW851978:QKX851984 QUS851978:QUT851984 REO851978:REP851984 ROK851978:ROL851984 RYG851978:RYH851984 SIC851978:SID851984 SRY851978:SRZ851984 TBU851978:TBV851984 TLQ851978:TLR851984 TVM851978:TVN851984 UFI851978:UFJ851984 UPE851978:UPF851984 UZA851978:UZB851984 VIW851978:VIX851984 VSS851978:VST851984 WCO851978:WCP851984 WMK851978:WML851984 WWG851978:WWH851984 Y917514:Z917520 JU917514:JV917520 TQ917514:TR917520 ADM917514:ADN917520 ANI917514:ANJ917520 AXE917514:AXF917520 BHA917514:BHB917520 BQW917514:BQX917520 CAS917514:CAT917520 CKO917514:CKP917520 CUK917514:CUL917520 DEG917514:DEH917520 DOC917514:DOD917520 DXY917514:DXZ917520 EHU917514:EHV917520 ERQ917514:ERR917520 FBM917514:FBN917520 FLI917514:FLJ917520 FVE917514:FVF917520 GFA917514:GFB917520 GOW917514:GOX917520 GYS917514:GYT917520 HIO917514:HIP917520 HSK917514:HSL917520 ICG917514:ICH917520 IMC917514:IMD917520 IVY917514:IVZ917520 JFU917514:JFV917520 JPQ917514:JPR917520 JZM917514:JZN917520 KJI917514:KJJ917520 KTE917514:KTF917520 LDA917514:LDB917520 LMW917514:LMX917520 LWS917514:LWT917520 MGO917514:MGP917520 MQK917514:MQL917520 NAG917514:NAH917520 NKC917514:NKD917520 NTY917514:NTZ917520 ODU917514:ODV917520 ONQ917514:ONR917520 OXM917514:OXN917520 PHI917514:PHJ917520 PRE917514:PRF917520 QBA917514:QBB917520 QKW917514:QKX917520 QUS917514:QUT917520 REO917514:REP917520 ROK917514:ROL917520 RYG917514:RYH917520 SIC917514:SID917520 SRY917514:SRZ917520 TBU917514:TBV917520 TLQ917514:TLR917520 TVM917514:TVN917520 UFI917514:UFJ917520 UPE917514:UPF917520 UZA917514:UZB917520 VIW917514:VIX917520 VSS917514:VST917520 WCO917514:WCP917520 WMK917514:WML917520 WWG917514:WWH917520 Y983050:Z983056 JU983050:JV983056 TQ983050:TR983056 ADM983050:ADN983056 ANI983050:ANJ983056 AXE983050:AXF983056 BHA983050:BHB983056 BQW983050:BQX983056 CAS983050:CAT983056 CKO983050:CKP983056 CUK983050:CUL983056 DEG983050:DEH983056 DOC983050:DOD983056 DXY983050:DXZ983056 EHU983050:EHV983056 ERQ983050:ERR983056 FBM983050:FBN983056 FLI983050:FLJ983056 FVE983050:FVF983056 GFA983050:GFB983056 GOW983050:GOX983056 GYS983050:GYT983056 HIO983050:HIP983056 HSK983050:HSL983056 ICG983050:ICH983056 IMC983050:IMD983056 IVY983050:IVZ983056 JFU983050:JFV983056 JPQ983050:JPR983056 JZM983050:JZN983056 KJI983050:KJJ983056 KTE983050:KTF983056 LDA983050:LDB983056 LMW983050:LMX983056 LWS983050:LWT983056 MGO983050:MGP983056 MQK983050:MQL983056 NAG983050:NAH983056 NKC983050:NKD983056 NTY983050:NTZ983056 ODU983050:ODV983056 ONQ983050:ONR983056 OXM983050:OXN983056 PHI983050:PHJ983056 PRE983050:PRF983056 QBA983050:QBB983056 QKW983050:QKX983056 QUS983050:QUT983056 REO983050:REP983056 ROK983050:ROL983056 RYG983050:RYH983056 SIC983050:SID983056 SRY983050:SRZ983056 TBU983050:TBV983056 TLQ983050:TLR983056 TVM983050:TVN983056 UFI983050:UFJ983056 UPE983050:UPF983056 UZA983050:UZB983056 VIW983050:VIX983056 VSS983050:VST983056 WCO983050:WCP983056 WMK983050:WML983056 WWG983050:WWH983056">
      <formula1>"00,07,09,17,19"</formula1>
    </dataValidation>
  </dataValidations>
  <pageMargins left="0.25" right="0.25" top="0.75" bottom="0.75" header="0.3" footer="0.3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3"/>
  <sheetViews>
    <sheetView showGridLines="0" showRowColHeaders="0" view="pageBreakPreview" zoomScaleNormal="100" zoomScaleSheetLayoutView="100" workbookViewId="0">
      <selection sqref="A1:D1"/>
    </sheetView>
  </sheetViews>
  <sheetFormatPr baseColWidth="10" defaultRowHeight="20.25"/>
  <cols>
    <col min="1" max="1" width="4.42578125" style="1002" customWidth="1"/>
    <col min="2" max="2" width="9.28515625" style="1002" customWidth="1"/>
    <col min="3" max="6" width="11.42578125" style="1002"/>
    <col min="7" max="8" width="20.7109375" style="1002" customWidth="1"/>
    <col min="9" max="16384" width="11.42578125" style="1002"/>
  </cols>
  <sheetData>
    <row r="1" spans="1:10" ht="21" thickBot="1">
      <c r="A1" s="2034" t="str">
        <f>IDENTIFICATION!$D$8</f>
        <v>ENTR</v>
      </c>
      <c r="B1" s="2035"/>
      <c r="C1" s="2035"/>
      <c r="D1" s="2036"/>
    </row>
    <row r="2" spans="1:10" ht="21" thickBot="1">
      <c r="A2" s="2037" t="str">
        <f>IDENTIFICATION!$D$9</f>
        <v>ENTR DE TRAVAUX URBAINS ET D'HYGIENE PUBLIQUE</v>
      </c>
      <c r="B2" s="2038"/>
      <c r="C2" s="2038"/>
      <c r="D2" s="2039"/>
    </row>
    <row r="3" spans="1:10" ht="12" customHeight="1">
      <c r="E3" s="2015" t="str">
        <f>'SAISIE POUR G50'!E1</f>
        <v>FEVRIER</v>
      </c>
      <c r="F3" s="2017">
        <f>'SAISIE POUR G50'!G1</f>
        <v>2021</v>
      </c>
    </row>
    <row r="4" spans="1:10" ht="11.25" customHeight="1" thickBot="1">
      <c r="E4" s="2016"/>
      <c r="F4" s="2018"/>
    </row>
    <row r="5" spans="1:10" ht="13.5" customHeight="1" thickBot="1">
      <c r="E5" s="1003"/>
      <c r="F5" s="1004"/>
    </row>
    <row r="6" spans="1:10" ht="18.75" customHeight="1" thickTop="1" thickBot="1">
      <c r="A6" s="1042" t="s">
        <v>551</v>
      </c>
      <c r="B6" s="2019">
        <f ca="1">TODAY()</f>
        <v>44498</v>
      </c>
      <c r="C6" s="2020"/>
      <c r="D6" s="2021" t="s">
        <v>529</v>
      </c>
      <c r="E6" s="2022"/>
      <c r="F6" s="2022"/>
      <c r="G6" s="2023"/>
    </row>
    <row r="7" spans="1:10" ht="12.75" customHeight="1" thickBot="1">
      <c r="A7" s="1041"/>
    </row>
    <row r="8" spans="1:10" ht="23.25" customHeight="1" thickTop="1" thickBot="1">
      <c r="B8" s="1011" t="s">
        <v>530</v>
      </c>
      <c r="C8" s="2024" t="s">
        <v>531</v>
      </c>
      <c r="D8" s="2025"/>
      <c r="E8" s="2025"/>
      <c r="F8" s="2025"/>
      <c r="G8" s="1016" t="s">
        <v>532</v>
      </c>
      <c r="H8" s="1021" t="s">
        <v>533</v>
      </c>
    </row>
    <row r="9" spans="1:10" ht="22.5">
      <c r="B9" s="1012">
        <v>445710</v>
      </c>
      <c r="C9" s="2013" t="s">
        <v>534</v>
      </c>
      <c r="D9" s="2014"/>
      <c r="E9" s="2014"/>
      <c r="F9" s="2014"/>
      <c r="G9" s="1030">
        <f>'EDITION G50'!K109</f>
        <v>10450</v>
      </c>
      <c r="H9" s="1037"/>
    </row>
    <row r="10" spans="1:10" ht="22.5">
      <c r="B10" s="1028">
        <v>44568</v>
      </c>
      <c r="C10" s="2028" t="s">
        <v>535</v>
      </c>
      <c r="D10" s="2029"/>
      <c r="E10" s="2029"/>
      <c r="F10" s="2029"/>
      <c r="G10" s="1031"/>
      <c r="H10" s="1023">
        <f>'EDITION G50'!E109</f>
        <v>0</v>
      </c>
    </row>
    <row r="11" spans="1:10" ht="22.5">
      <c r="B11" s="1013">
        <v>44566</v>
      </c>
      <c r="C11" s="2028" t="s">
        <v>536</v>
      </c>
      <c r="D11" s="2029"/>
      <c r="E11" s="2029"/>
      <c r="F11" s="2029"/>
      <c r="G11" s="1031"/>
      <c r="H11" s="1023">
        <f>'EDITION G50'!E110</f>
        <v>3800</v>
      </c>
    </row>
    <row r="12" spans="1:10" ht="22.5">
      <c r="B12" s="1013">
        <v>44562</v>
      </c>
      <c r="C12" s="2028" t="s">
        <v>537</v>
      </c>
      <c r="D12" s="2029"/>
      <c r="E12" s="2029"/>
      <c r="F12" s="2029"/>
      <c r="G12" s="1031"/>
      <c r="H12" s="1023">
        <f>'EDITION G50'!E111</f>
        <v>0</v>
      </c>
    </row>
    <row r="13" spans="1:10" ht="22.5">
      <c r="B13" s="1028">
        <v>445700</v>
      </c>
      <c r="C13" s="2026" t="s">
        <v>538</v>
      </c>
      <c r="D13" s="2027"/>
      <c r="E13" s="2027"/>
      <c r="F13" s="2027"/>
      <c r="G13" s="1032">
        <f>'EDITION G50'!K117</f>
        <v>0</v>
      </c>
      <c r="H13" s="1024"/>
    </row>
    <row r="14" spans="1:10" ht="23.25" thickBot="1">
      <c r="B14" s="1014">
        <v>445600</v>
      </c>
      <c r="C14" s="2030" t="s">
        <v>539</v>
      </c>
      <c r="D14" s="2031"/>
      <c r="E14" s="2031"/>
      <c r="F14" s="2031"/>
      <c r="G14" s="1033"/>
      <c r="H14" s="1038">
        <f>'EDITION G50'!E71</f>
        <v>6650</v>
      </c>
    </row>
    <row r="15" spans="1:10" ht="21.75" thickBot="1">
      <c r="B15" s="2040"/>
      <c r="C15" s="2041"/>
      <c r="D15" s="2041"/>
      <c r="E15" s="2041"/>
      <c r="F15" s="2042"/>
      <c r="G15" s="1034">
        <f>SUM(G9,G13)</f>
        <v>10450</v>
      </c>
      <c r="H15" s="1039">
        <f>SUM(H10,H11,H12,H14)</f>
        <v>10450</v>
      </c>
      <c r="J15" s="1007"/>
    </row>
    <row r="16" spans="1:10" ht="22.5">
      <c r="B16" s="1013">
        <v>642100</v>
      </c>
      <c r="C16" s="2043" t="s">
        <v>540</v>
      </c>
      <c r="D16" s="2044"/>
      <c r="E16" s="2044"/>
      <c r="F16" s="2044"/>
      <c r="G16" s="1035">
        <f>'EDITION G50'!K23</f>
        <v>825</v>
      </c>
      <c r="H16" s="1025"/>
    </row>
    <row r="17" spans="2:8" ht="23.25" thickBot="1">
      <c r="B17" s="1029">
        <v>447100</v>
      </c>
      <c r="C17" s="2045" t="s">
        <v>540</v>
      </c>
      <c r="D17" s="2046"/>
      <c r="E17" s="2046"/>
      <c r="F17" s="2046"/>
      <c r="G17" s="1036"/>
      <c r="H17" s="1040">
        <f>G16</f>
        <v>825</v>
      </c>
    </row>
    <row r="18" spans="2:8" ht="24" thickTop="1" thickBot="1">
      <c r="B18" s="1005"/>
      <c r="C18" s="1006"/>
      <c r="D18" s="1006"/>
      <c r="E18" s="1006"/>
      <c r="F18" s="1006"/>
      <c r="G18" s="1007"/>
      <c r="H18" s="1008"/>
    </row>
    <row r="19" spans="2:8" ht="27" thickTop="1" thickBot="1">
      <c r="B19" s="1005"/>
      <c r="C19" s="2021" t="s">
        <v>541</v>
      </c>
      <c r="D19" s="2022"/>
      <c r="E19" s="2022"/>
      <c r="F19" s="2022"/>
      <c r="G19" s="2023"/>
      <c r="H19" s="1008"/>
    </row>
    <row r="20" spans="2:8" ht="24" thickTop="1" thickBot="1">
      <c r="B20" s="1005"/>
      <c r="C20" s="1006"/>
      <c r="D20" s="1006"/>
      <c r="E20" s="1006"/>
      <c r="F20" s="1006"/>
      <c r="G20" s="1007"/>
      <c r="H20" s="1008"/>
    </row>
    <row r="21" spans="2:8" ht="21.75" thickTop="1" thickBot="1">
      <c r="B21" s="1011" t="s">
        <v>530</v>
      </c>
      <c r="C21" s="2024" t="s">
        <v>531</v>
      </c>
      <c r="D21" s="2025"/>
      <c r="E21" s="2025"/>
      <c r="F21" s="2025"/>
      <c r="G21" s="1016" t="s">
        <v>532</v>
      </c>
      <c r="H21" s="1021" t="s">
        <v>533</v>
      </c>
    </row>
    <row r="22" spans="2:8" ht="22.5">
      <c r="B22" s="1012">
        <v>447100</v>
      </c>
      <c r="C22" s="2013" t="s">
        <v>540</v>
      </c>
      <c r="D22" s="2014"/>
      <c r="E22" s="2014"/>
      <c r="F22" s="2014"/>
      <c r="G22" s="1017">
        <f>H17</f>
        <v>825</v>
      </c>
      <c r="H22" s="1022"/>
    </row>
    <row r="23" spans="2:8" ht="22.5">
      <c r="B23" s="1013" t="s">
        <v>542</v>
      </c>
      <c r="C23" s="2026" t="s">
        <v>543</v>
      </c>
      <c r="D23" s="2027"/>
      <c r="E23" s="2027"/>
      <c r="F23" s="2027"/>
      <c r="G23" s="1018" t="str">
        <f>'EDITION G50'!E62</f>
        <v xml:space="preserve">            -</v>
      </c>
      <c r="H23" s="1023"/>
    </row>
    <row r="24" spans="2:8" ht="22.5">
      <c r="B24" s="1013">
        <v>442100</v>
      </c>
      <c r="C24" s="2026" t="s">
        <v>544</v>
      </c>
      <c r="D24" s="2027"/>
      <c r="E24" s="2027"/>
      <c r="F24" s="2027"/>
      <c r="G24" s="1018">
        <f>'EDITION G50'!E64</f>
        <v>0</v>
      </c>
      <c r="H24" s="1024"/>
    </row>
    <row r="25" spans="2:8" ht="22.5">
      <c r="B25" s="1013">
        <v>442200</v>
      </c>
      <c r="C25" s="2026" t="s">
        <v>545</v>
      </c>
      <c r="D25" s="2027"/>
      <c r="E25" s="2027"/>
      <c r="F25" s="2027"/>
      <c r="G25" s="1018">
        <f>'EDITION G50'!E65</f>
        <v>0</v>
      </c>
      <c r="H25" s="1025"/>
    </row>
    <row r="26" spans="2:8" ht="22.5">
      <c r="B26" s="1013">
        <v>444100</v>
      </c>
      <c r="C26" s="2026" t="s">
        <v>546</v>
      </c>
      <c r="D26" s="2027"/>
      <c r="E26" s="2027"/>
      <c r="F26" s="2027"/>
      <c r="G26" s="1018">
        <f>'EDITION G50'!E66</f>
        <v>0</v>
      </c>
      <c r="H26" s="1026"/>
    </row>
    <row r="27" spans="2:8" ht="22.5">
      <c r="B27" s="1013">
        <v>449000</v>
      </c>
      <c r="C27" s="2026" t="s">
        <v>181</v>
      </c>
      <c r="D27" s="2027"/>
      <c r="E27" s="2027"/>
      <c r="F27" s="2027"/>
      <c r="G27" s="1018">
        <f>'EDITION G50'!E67</f>
        <v>0</v>
      </c>
      <c r="H27" s="1024"/>
    </row>
    <row r="28" spans="2:8">
      <c r="B28" s="1013">
        <v>442200</v>
      </c>
      <c r="C28" s="2026" t="s">
        <v>547</v>
      </c>
      <c r="D28" s="2027"/>
      <c r="E28" s="2027"/>
      <c r="F28" s="2027"/>
      <c r="G28" s="1019" t="str">
        <f>'EDITION G50'!E69</f>
        <v xml:space="preserve">            -</v>
      </c>
      <c r="H28" s="1024"/>
    </row>
    <row r="29" spans="2:8" ht="22.5">
      <c r="B29" s="1013" t="s">
        <v>548</v>
      </c>
      <c r="C29" s="2026" t="s">
        <v>549</v>
      </c>
      <c r="D29" s="2027"/>
      <c r="E29" s="2027"/>
      <c r="F29" s="2027"/>
      <c r="G29" s="1018">
        <f>'EDITION G50'!E70</f>
        <v>0</v>
      </c>
      <c r="H29" s="1024"/>
    </row>
    <row r="30" spans="2:8" ht="22.5">
      <c r="B30" s="1014">
        <v>445600</v>
      </c>
      <c r="C30" s="2026" t="s">
        <v>539</v>
      </c>
      <c r="D30" s="2027"/>
      <c r="E30" s="2027"/>
      <c r="F30" s="2027"/>
      <c r="G30" s="1018">
        <f>'EDITION G50'!E71</f>
        <v>6650</v>
      </c>
      <c r="H30" s="1044"/>
    </row>
    <row r="31" spans="2:8" ht="23.25" thickBot="1">
      <c r="B31" s="1015">
        <v>512200</v>
      </c>
      <c r="C31" s="2032" t="s">
        <v>550</v>
      </c>
      <c r="D31" s="2033"/>
      <c r="E31" s="2033"/>
      <c r="F31" s="2033"/>
      <c r="G31" s="1020"/>
      <c r="H31" s="1045">
        <f>SUM(G22:G30)</f>
        <v>7475</v>
      </c>
    </row>
    <row r="32" spans="2:8" ht="23.25" thickBot="1">
      <c r="B32" s="1010"/>
      <c r="C32" s="1009"/>
      <c r="D32" s="1009"/>
      <c r="E32" s="1009"/>
      <c r="F32" s="1009"/>
      <c r="G32" s="1043">
        <f>SUM(G22:G30)</f>
        <v>7475</v>
      </c>
      <c r="H32" s="1027"/>
    </row>
    <row r="33" ht="21" thickTop="1"/>
  </sheetData>
  <sheetProtection password="C7AA" sheet="1" objects="1" scenarios="1" formatCells="0"/>
  <mergeCells count="28">
    <mergeCell ref="C30:F30"/>
    <mergeCell ref="C31:F31"/>
    <mergeCell ref="A1:D1"/>
    <mergeCell ref="A2:D2"/>
    <mergeCell ref="B15:F15"/>
    <mergeCell ref="C24:F24"/>
    <mergeCell ref="C25:F25"/>
    <mergeCell ref="C26:F26"/>
    <mergeCell ref="C27:F27"/>
    <mergeCell ref="C28:F28"/>
    <mergeCell ref="C29:F29"/>
    <mergeCell ref="C16:F16"/>
    <mergeCell ref="C17:F17"/>
    <mergeCell ref="C19:G19"/>
    <mergeCell ref="C21:F21"/>
    <mergeCell ref="C22:F22"/>
    <mergeCell ref="C23:F23"/>
    <mergeCell ref="C10:F10"/>
    <mergeCell ref="C11:F11"/>
    <mergeCell ref="C12:F12"/>
    <mergeCell ref="C13:F13"/>
    <mergeCell ref="C14:F14"/>
    <mergeCell ref="C9:F9"/>
    <mergeCell ref="E3:E4"/>
    <mergeCell ref="F3:F4"/>
    <mergeCell ref="B6:C6"/>
    <mergeCell ref="D6:G6"/>
    <mergeCell ref="C8:F8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IDENTIFICATION</vt:lpstr>
      <vt:lpstr>SAISIE POUR G50</vt:lpstr>
      <vt:lpstr>ETAT  DES  RECUPERATIONS</vt:lpstr>
      <vt:lpstr>EDITION G50</vt:lpstr>
      <vt:lpstr>Feuil1</vt:lpstr>
      <vt:lpstr>Feuil2</vt:lpstr>
      <vt:lpstr>Feuil3</vt:lpstr>
      <vt:lpstr>ASTITLE1</vt:lpstr>
      <vt:lpstr>ASTITLE10</vt:lpstr>
      <vt:lpstr>ASTITLE11</vt:lpstr>
      <vt:lpstr>ASTITLE2</vt:lpstr>
      <vt:lpstr>ASTITLE3</vt:lpstr>
      <vt:lpstr>'EDITION G50'!Zone_d_impression</vt:lpstr>
      <vt:lpstr>'ETAT  DES  RECUPERATIONS'!Zone_d_impression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Nag screen Excelabo</dc:title>
  <dc:subject>Excel utilities</dc:subject>
  <dc:creator/>
  <cp:lastModifiedBy/>
  <cp:lastPrinted/>
  <dcterms:created xsi:type="dcterms:W3CDTF">2003-05-21T13:33:44Z</dcterms:created>
  <dcterms:modified xsi:type="dcterms:W3CDTF">2021-10-29T06:07:27Z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ZZPDG99">
    <vt:lpwstr/>
  </property>
  <property fmtid="{D5CDD505-2E9C-101B-9397-08002B2CF9AE}" pid="3" name="ZZA080110">
    <vt:lpwstr>&lt;&gt;0&lt;&gt;0&lt;&gt;1&lt;&gt;</vt:lpwstr>
  </property>
  <property fmtid="{D5CDD505-2E9C-101B-9397-08002B2CF9AE}" pid="4" name="ZZPDG10">
    <vt:lpwstr>&lt;&gt;1&lt;&gt;0&lt;&gt;0&lt;&gt;0&lt;&gt;0&lt;&gt;</vt:lpwstr>
  </property>
</Properties>
</file>